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2sougi_plan\pdf\"/>
    </mc:Choice>
  </mc:AlternateContent>
  <xr:revisionPtr revIDLastSave="0" documentId="8_{450DC40E-87E5-4B47-966A-A41C4EF952FE}" xr6:coauthVersionLast="47" xr6:coauthVersionMax="47" xr10:uidLastSave="{00000000-0000-0000-0000-000000000000}"/>
  <bookViews>
    <workbookView xWindow="9375" yWindow="510" windowWidth="18885" windowHeight="14925" tabRatio="271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39" i="2" l="1"/>
  <c r="G43" i="2"/>
  <c r="G42" i="2"/>
  <c r="G41" i="2"/>
  <c r="B2" i="2"/>
  <c r="F61" i="2" l="1"/>
  <c r="D7" i="2"/>
  <c r="G7" i="2" s="1"/>
  <c r="D8" i="2"/>
  <c r="G8" i="2" s="1"/>
  <c r="F8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<sst xmlns="http://schemas.openxmlformats.org/spreadsheetml/2006/main" count="405" uniqueCount="240">
  <si>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</si>
  <si>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</si>
  <si>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</si>
  <si>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</si>
  <si>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</si>
  <si>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</si>
  <si>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</si>
  <si>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</si>
  <si>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</si>
  <si>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</si>
  <si>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</si>
  <si>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</si>
  <si>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</si>
  <si>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</si>
  <si>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</si>
  <si>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</si>
  <si>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</si>
  <si>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</si>
  <si>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</si>
  <si>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</si>
  <si>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</si>
  <si>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</si>
  <si>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</si>
  <si>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</si>
  <si>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</si>
  <si>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</si>
  <si>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</si>
  <si>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</si>
  <si>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</si>
  <si>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</si>
  <si>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</si>
  <si>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</si>
  <si>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</si>
  <si>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</si>
  <si>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</si>
  <si>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</si>
  <si>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</si>
  <si>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</si>
  <si>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</si>
  <si>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</si>
  <si>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</si>
  <si>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</si>
  <si>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</si>
  <si>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</si>
  <si>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</si>
  <si>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</si>
  <si>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</si>
  <si>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</si>
  <si>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</si>
  <si>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</si>
  <si>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</si>
  <si>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</si>
  <si>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</si>
  <si>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</si>
  <si>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</si>
  <si>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</si>
  <si>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</si>
  <si>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</si>
  <si>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</si>
  <si>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</si>
  <si>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</si>
  <si>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</si>
  <si>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</si>
  <si>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</si>
  <si>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</si>
  <si>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</si>
  <si>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</si>
  <si>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</si>
  <si>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</si>
  <si>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</si>
  <si>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</si>
  <si>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</si>
  <si>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</si>
  <si>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</si>
  <si>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</si>
  <si>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</si>
  <si>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</si>
  <si>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</si>
  <si>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</si>
  <si>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</si>
  <si>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</si>
  <si>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</si>
  <si>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</si>
  <si>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</si>
  <si>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</si>
  <si>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</si>
  <si>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</si>
  <si>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</si>
  <si>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</si>
  <si>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</si>
  <si>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</si>
  <si>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</si>
  <si>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</si>
  <si>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</si>
  <si>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</si>
  <si>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</si>
  <si>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</si>
  <si>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</si>
  <si>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</si>
  <si>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</si>
  <si>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</si>
  <si>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</si>
  <si>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</si>
  <si>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</si>
  <si>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</si>
  <si>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</si>
  <si>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</si>
  <si>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</si>
  <si>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</si>
  <si>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</si>
  <si>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</si>
  <si>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</si>
  <si>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</si>
  <si>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</si>
  <si>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</si>
  <si>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</si>
  <si>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</si>
  <si>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</si>
  <si>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</si>
  <si>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</si>
  <si>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</si>
  <si>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</si>
  <si>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</si>
  <si>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</si>
  <si>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</si>
  <si>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</si>
  <si>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</si>
  <si>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</si>
  <si>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</si>
  <si>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</si>
  <si>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</si>
  <si>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</si>
  <si>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</si>
  <si>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</si>
  <si>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</si>
  <si>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</si>
  <si>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</si>
  <si>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</si>
  <si>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</si>
  <si>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</si>
  <si>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</si>
  <si>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</si>
  <si>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</si>
  <si>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</si>
  <si>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</si>
  <si>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</si>
  <si>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</si>
  <si>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</si>
  <si>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</si>
  <si>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</si>
  <si>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</si>
  <si>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</si>
  <si>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</si>
  <si>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</si>
  <si>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</si>
  <si>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</si>
  <si>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</si>
  <si>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</si>
  <si>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</si>
  <si>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</si>
  <si>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</si>
  <si>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</si>
  <si>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</si>
  <si>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</si>
  <si>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</si>
  <si>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</si>
  <si>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</si>
  <si>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</si>
  <si>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</si>
  <si>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</si>
  <si>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</si>
  <si>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</si>
  <si>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</si>
  <si>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</si>
  <si>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</si>
  <si>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</si>
  <si>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</si>
  <si>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</si>
  <si>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</si>
  <si>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</si>
  <si>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</si>
  <si>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</si>
  <si>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</si>
  <si>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</si>
  <si>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</si>
  <si>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</si>
  <si>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</si>
  <si>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</si>
  <si>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</si>
  <si>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</si>
  <si>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</si>
  <si>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</si>
  <si>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</si>
  <si>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</si>
  <si>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</si>
  <si>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</si>
  <si>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</si>
  <si>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</si>
  <si>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</si>
  <si>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</si>
  <si>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</si>
  <si>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</si>
  <si>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</si>
  <si>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</si>
  <si>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</si>
  <si>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</si>
  <si>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</si>
  <si>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</si>
  <si>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</si>
  <si>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</si>
  <si>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</si>
  <si>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</si>
  <si>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</si>
  <si>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</si>
  <si>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</si>
  <si>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</si>
  <si>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</si>
  <si>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</si>
  <si>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</si>
  <si>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</si>
  <si>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</si>
  <si>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</si>
  <si>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</si>
  <si>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</si>
  <si>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</si>
  <si>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</si>
  <si>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</si>
  <si>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</si>
  <si>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</si>
  <si>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</si>
  <si>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</si>
  <si>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</si>
  <si>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高級足袋差額</t>
    <rPh sb="0" eb="4">
      <t>コウキュウタビ</t>
    </rPh>
    <rPh sb="4" eb="6">
      <t>サガク</t>
    </rPh>
    <phoneticPr fontId="17"/>
  </si>
  <si>
    <t>初七日法要に出席されるご親族へお返しの品</t>
    <rPh sb="0" eb="5">
      <t>ショナノカホウヨウ</t>
    </rPh>
    <rPh sb="6" eb="8">
      <t>シュッセキ</t>
    </rPh>
    <rPh sb="12" eb="14">
      <t>シンゾク</t>
    </rPh>
    <rPh sb="16" eb="17">
      <t>カエ</t>
    </rPh>
    <rPh sb="19" eb="20">
      <t>シナ</t>
    </rPh>
    <phoneticPr fontId="1"/>
  </si>
  <si>
    <t>KKから葬儀・通夜ともに一般葬へ変更</t>
    <rPh sb="4" eb="6">
      <t>ソウギ</t>
    </rPh>
    <rPh sb="7" eb="9">
      <t>ツヤ</t>
    </rPh>
    <rPh sb="12" eb="14">
      <t>イッパン</t>
    </rPh>
    <rPh sb="14" eb="15">
      <t>ソウ</t>
    </rPh>
    <rPh sb="16" eb="18">
      <t>ヘンコウ</t>
    </rPh>
    <phoneticPr fontId="1"/>
  </si>
  <si>
    <t>サンプレアホール家族葬プラン</t>
    <rPh sb="8" eb="10">
      <t>カゾク</t>
    </rPh>
    <rPh sb="10" eb="11">
      <t>ソウ</t>
    </rPh>
    <phoneticPr fontId="17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</si>
  <si>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rPh sb="11" eb="15">
      <t>ヘンピンカノウ</t>
    </rPh>
    <phoneticPr fontId="1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</si>
  <si>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phoneticPr fontId="1"/>
  </si>
  <si>
    <t>お香典のお返しの品　（返品可能）</t>
    <rPh sb="1" eb="3">
      <t>コウデン</t>
    </rPh>
    <rPh sb="8" eb="9">
      <t>シナ</t>
    </rPh>
    <phoneticPr fontId="1"/>
  </si>
  <si>
    <t>お通夜の会葬お礼の品　（返品可能）</t>
    <rPh sb="1" eb="3">
      <t>ツヤ</t>
    </rPh>
    <rPh sb="4" eb="6">
      <t>カイソウ</t>
    </rPh>
    <rPh sb="7" eb="8">
      <t>レイ</t>
    </rPh>
    <rPh sb="9" eb="10">
      <t>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</si>
</sst>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hyperlink" Target="http://www.adjustbook.com/doc2/us/12577/bk/15714#/p15_16/" TargetMode="External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50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48</xdr:row>
      <xdr:rowOff>0</xdr:rowOff>
    </xdr:from>
    <xdr:ext cx="3216088" cy="1311089"/>
    <xdr:sp macro="" textlink="">
      <xdr:nvSpPr>
        <xdr:cNvPr id="18" name="正方形/長方形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048500" y="10724029"/>
          <a:ext cx="3216088" cy="131108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257734</xdr:colOff>
      <xdr:row>54</xdr:row>
      <xdr:rowOff>11206</xdr:rowOff>
    </xdr:from>
    <xdr:ext cx="3160059" cy="1333500"/>
    <xdr:sp macro="" textlink="">
      <xdr:nvSpPr>
        <xdr:cNvPr id="19" name="正方形/長方形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048499" y="12079941"/>
          <a:ext cx="3160059" cy="13335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49</xdr:row>
      <xdr:rowOff>189876</xdr:rowOff>
    </xdr:from>
    <xdr:to>
      <xdr:col>15</xdr:col>
      <xdr:colOff>1855291</xdr:colOff>
      <xdr:row>76</xdr:row>
      <xdr:rowOff>108402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1138023"/>
          <a:ext cx="1686196" cy="5913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1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C4" sqref="C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10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27" width="10" style="1" customWidth="1"/>
    <col min="28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華厳１日葬 [NK]プラン 【家族葬】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一日葬</v>
      </c>
      <c r="K2" s="234"/>
      <c r="L2" s="235"/>
      <c r="M2" s="236" t="str">
        <f>IFERROR(IF(D6="","",VLOOKUP(B6,$U$71:$AK$117,5,0)),"")</f>
        <v xml:space="preserve"> 通夜/　無し</v>
      </c>
      <c r="N2" s="234"/>
      <c r="O2" s="234"/>
      <c r="P2" s="237" t="str">
        <f>IFERROR(IF(D6="","",VLOOKUP(B6,$U$71:$AK$117,6,0)),"")</f>
        <v xml:space="preserve"> 葬儀/家族・親族で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27</v>
      </c>
      <c r="C5" s="145" t="s">
        <v>70</v>
      </c>
      <c r="D5" s="146" t="s">
        <v>2</v>
      </c>
      <c r="E5" s="146" t="s">
        <v>1</v>
      </c>
      <c r="F5" s="147" t="s">
        <v>0</v>
      </c>
      <c r="G5" s="148" t="s">
        <v>26</v>
      </c>
      <c r="K5" s="57" t="s">
        <v>62</v>
      </c>
      <c r="L5" s="190" t="s">
        <v>69</v>
      </c>
      <c r="M5" s="191" t="s">
        <v>2</v>
      </c>
      <c r="N5" s="191" t="s">
        <v>1</v>
      </c>
      <c r="O5" s="192" t="s">
        <v>0</v>
      </c>
      <c r="P5" s="193" t="s">
        <v>26</v>
      </c>
      <c r="Y5" s="25"/>
      <c r="Z5" s="31"/>
      <c r="AA5" s="32"/>
    </row>
    <row r="6" spans="1:27" ht="18" customHeight="1" x14ac:dyDescent="0.15">
      <c r="B6" s="311" t="s">
        <v>169</v>
      </c>
      <c r="C6" s="312"/>
      <c r="D6" s="165">
        <f>IF(B6="","",VLOOKUP(B6,$U$73:$V$118,2,0))</f>
        <v>1466500</v>
      </c>
      <c r="E6" s="161">
        <v>1</v>
      </c>
      <c r="F6" s="165">
        <f>IFERROR(IF(E6="","",D6*E6),"")</f>
        <v>1466500</v>
      </c>
      <c r="G6" s="210" t="str">
        <f>IFERROR(IF(D6="","",VLOOKUP(B6,$U$73:$W$119,3,0)),"")</f>
        <v>白木祭壇を使用する１日葬／通夜なし</v>
      </c>
      <c r="K6" s="315" t="s">
        <v>136</v>
      </c>
      <c r="L6" s="316"/>
      <c r="M6" s="160">
        <v>15000</v>
      </c>
      <c r="N6" s="42"/>
      <c r="O6" s="49" t="str">
        <f>IFERROR(IF(N6="","",M6*N6),"")</f>
        <v/>
      </c>
      <c r="P6" s="151" t="s">
        <v>140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298"/>
      <c r="C7" s="29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298"/>
      <c r="L7" s="29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3"/>
      <c r="C8" s="314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298" t="s">
        <v>63</v>
      </c>
      <c r="L8" s="29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298" t="s">
        <v>64</v>
      </c>
      <c r="L9" s="29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28</v>
      </c>
      <c r="C10" s="155" t="s">
        <v>29</v>
      </c>
      <c r="D10" s="156" t="s">
        <v>2</v>
      </c>
      <c r="E10" s="156" t="s">
        <v>1</v>
      </c>
      <c r="F10" s="157" t="s">
        <v>0</v>
      </c>
      <c r="G10" s="158" t="s">
        <v>26</v>
      </c>
      <c r="K10" s="298"/>
      <c r="L10" s="29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9" t="s">
        <v>83</v>
      </c>
      <c r="C11" s="159" t="s">
        <v>30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7" t="s">
        <v>65</v>
      </c>
      <c r="L11" s="318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31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231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32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230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129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145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9" t="s">
        <v>47</v>
      </c>
      <c r="D15" s="319"/>
      <c r="E15" s="320"/>
      <c r="F15" s="319"/>
      <c r="G15" s="321"/>
      <c r="H15" s="11"/>
      <c r="I15" s="11"/>
      <c r="K15" s="142"/>
      <c r="L15" s="2"/>
      <c r="M15" s="2"/>
      <c r="N15" s="2"/>
      <c r="O15" s="2"/>
      <c r="P15" s="144"/>
      <c r="U15" s="13" t="s">
        <v>80</v>
      </c>
      <c r="V15" s="99">
        <v>0</v>
      </c>
      <c r="W15" s="113" t="s">
        <v>111</v>
      </c>
      <c r="Y15" s="25"/>
      <c r="Z15" s="29"/>
      <c r="AA15" s="30"/>
    </row>
    <row r="16" spans="1:27" ht="18" customHeight="1" x14ac:dyDescent="0.15">
      <c r="A16" s="12"/>
      <c r="B16" s="289" t="s">
        <v>84</v>
      </c>
      <c r="C16" s="211" t="s">
        <v>34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110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96</v>
      </c>
      <c r="Y16" s="25"/>
      <c r="Z16" s="29"/>
      <c r="AA16" s="30"/>
    </row>
    <row r="17" spans="1:27" ht="18" customHeight="1" x14ac:dyDescent="0.15">
      <c r="B17" s="286"/>
      <c r="C17" s="212" t="s">
        <v>35</v>
      </c>
      <c r="D17" s="163">
        <v>3300</v>
      </c>
      <c r="E17" s="150"/>
      <c r="F17" s="149" t="str">
        <f t="shared" si="4"/>
        <v/>
      </c>
      <c r="G17" s="151" t="s">
        <v>109</v>
      </c>
      <c r="L17" s="9"/>
      <c r="M17" s="9"/>
      <c r="N17" s="9"/>
      <c r="O17" s="9"/>
      <c r="P17" s="9"/>
      <c r="U17" s="8"/>
      <c r="V17" s="100">
        <v>8800</v>
      </c>
      <c r="W17" s="114" t="s">
        <v>97</v>
      </c>
      <c r="Y17" s="25"/>
      <c r="Z17" s="31"/>
      <c r="AA17" s="32"/>
    </row>
    <row r="18" spans="1:27" ht="18" customHeight="1" x14ac:dyDescent="0.15">
      <c r="B18" s="286"/>
      <c r="C18" s="212" t="s">
        <v>36</v>
      </c>
      <c r="D18" s="163">
        <v>78100</v>
      </c>
      <c r="E18" s="150"/>
      <c r="F18" s="149" t="str">
        <f>IFERROR(IF(E18="","",D18*E18),"")</f>
        <v/>
      </c>
      <c r="G18" s="151" t="s">
        <v>128</v>
      </c>
      <c r="L18" s="40"/>
      <c r="M18" s="56"/>
      <c r="N18" s="44"/>
      <c r="O18" s="47"/>
      <c r="P18" s="48"/>
      <c r="U18" s="18"/>
      <c r="V18" s="101">
        <v>13200</v>
      </c>
      <c r="W18" s="114" t="s">
        <v>98</v>
      </c>
      <c r="Y18" s="25"/>
      <c r="Z18" s="31"/>
      <c r="AA18" s="32"/>
    </row>
    <row r="19" spans="1:27" ht="18" customHeight="1" x14ac:dyDescent="0.15">
      <c r="B19" s="286"/>
      <c r="C19" s="212" t="s">
        <v>33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81</v>
      </c>
      <c r="V19" s="99">
        <v>3080</v>
      </c>
      <c r="W19" s="115" t="s">
        <v>99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100</v>
      </c>
      <c r="Y20" s="25"/>
      <c r="Z20" s="29"/>
      <c r="AA20" s="30"/>
    </row>
    <row r="21" spans="1:27" ht="18" customHeight="1" x14ac:dyDescent="0.15">
      <c r="B21" s="289" t="s">
        <v>85</v>
      </c>
      <c r="C21" s="214" t="s">
        <v>37</v>
      </c>
      <c r="D21" s="167">
        <v>2200</v>
      </c>
      <c r="E21" s="168"/>
      <c r="F21" s="169" t="str">
        <f>IFERROR(IF(E21="","",D21*E21),"")</f>
        <v/>
      </c>
      <c r="G21" s="215" t="s">
        <v>216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101</v>
      </c>
      <c r="Y21" s="25"/>
      <c r="Z21" s="29"/>
      <c r="AA21" s="30"/>
    </row>
    <row r="22" spans="1:27" ht="18" customHeight="1" x14ac:dyDescent="0.15">
      <c r="A22" s="306"/>
      <c r="B22" s="286"/>
      <c r="C22" s="162" t="s">
        <v>232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229</v>
      </c>
      <c r="J22" s="81"/>
      <c r="K22" s="308" t="s">
        <v>27</v>
      </c>
      <c r="L22" s="337" t="s">
        <v>74</v>
      </c>
      <c r="M22" s="338"/>
      <c r="N22" s="328">
        <f>SUM(F6:F8)</f>
        <v>1466500</v>
      </c>
      <c r="O22" s="328"/>
      <c r="P22" s="328"/>
      <c r="Q22" s="82"/>
      <c r="U22" s="18"/>
      <c r="V22" s="101">
        <v>18920</v>
      </c>
      <c r="W22" s="117" t="s">
        <v>102</v>
      </c>
      <c r="Y22" s="25"/>
      <c r="Z22" s="29"/>
      <c r="AA22" s="30"/>
    </row>
    <row r="23" spans="1:27" ht="18" customHeight="1" x14ac:dyDescent="0.15">
      <c r="A23" s="307"/>
      <c r="B23" s="286"/>
      <c r="C23" s="162" t="s">
        <v>38</v>
      </c>
      <c r="D23" s="163">
        <v>518</v>
      </c>
      <c r="E23" s="150"/>
      <c r="F23" s="149" t="str">
        <f t="shared" si="5"/>
        <v/>
      </c>
      <c r="G23" s="151" t="s">
        <v>216</v>
      </c>
      <c r="J23" s="81"/>
      <c r="K23" s="308"/>
      <c r="L23" s="338"/>
      <c r="M23" s="338"/>
      <c r="N23" s="328"/>
      <c r="O23" s="328"/>
      <c r="P23" s="328"/>
      <c r="Q23" s="82"/>
      <c r="U23" s="13" t="s">
        <v>82</v>
      </c>
      <c r="V23" s="99">
        <v>6776</v>
      </c>
      <c r="W23" s="114" t="s">
        <v>104</v>
      </c>
      <c r="Y23" s="25"/>
      <c r="Z23" s="29"/>
      <c r="AA23" s="30"/>
    </row>
    <row r="24" spans="1:27" ht="18" customHeight="1" x14ac:dyDescent="0.15">
      <c r="A24" s="307"/>
      <c r="B24" s="286"/>
      <c r="C24" s="162" t="s">
        <v>39</v>
      </c>
      <c r="D24" s="163">
        <v>2200</v>
      </c>
      <c r="E24" s="150"/>
      <c r="F24" s="149" t="str">
        <f>IFERROR(IF(E24="","",D24*E24),"")</f>
        <v/>
      </c>
      <c r="G24" s="151" t="s">
        <v>107</v>
      </c>
      <c r="J24" s="81"/>
      <c r="K24" s="309" t="s">
        <v>28</v>
      </c>
      <c r="L24" s="339" t="s">
        <v>75</v>
      </c>
      <c r="M24" s="340"/>
      <c r="N24" s="328">
        <f>SUM(F11:F14,F16:F36)</f>
        <v>74800</v>
      </c>
      <c r="O24" s="328"/>
      <c r="P24" s="328"/>
      <c r="Q24" s="82"/>
      <c r="U24" s="8"/>
      <c r="V24" s="100">
        <v>13112</v>
      </c>
      <c r="W24" s="114" t="s">
        <v>105</v>
      </c>
      <c r="Y24" s="25"/>
      <c r="Z24" s="29"/>
      <c r="AA24" s="30"/>
    </row>
    <row r="25" spans="1:27" ht="18" customHeight="1" x14ac:dyDescent="0.15">
      <c r="A25" s="307"/>
      <c r="B25" s="286"/>
      <c r="C25" s="162" t="s">
        <v>40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107</v>
      </c>
      <c r="J25" s="81"/>
      <c r="K25" s="309"/>
      <c r="L25" s="340"/>
      <c r="M25" s="340"/>
      <c r="N25" s="328"/>
      <c r="O25" s="328"/>
      <c r="P25" s="328"/>
      <c r="Q25" s="82"/>
      <c r="U25" s="8"/>
      <c r="V25" s="100">
        <v>19448</v>
      </c>
      <c r="W25" s="114" t="s">
        <v>106</v>
      </c>
      <c r="Y25" s="25"/>
      <c r="Z25" s="29"/>
      <c r="AA25" s="30"/>
    </row>
    <row r="26" spans="1:27" ht="18" customHeight="1" x14ac:dyDescent="0.15">
      <c r="A26" s="307"/>
      <c r="B26" s="286"/>
      <c r="C26" s="162" t="s">
        <v>41</v>
      </c>
      <c r="D26" s="163">
        <v>110</v>
      </c>
      <c r="E26" s="150"/>
      <c r="F26" s="149" t="str">
        <f t="shared" si="6"/>
        <v/>
      </c>
      <c r="G26" s="151" t="s">
        <v>108</v>
      </c>
      <c r="J26" s="81"/>
      <c r="K26" s="310" t="s">
        <v>48</v>
      </c>
      <c r="L26" s="341" t="s">
        <v>71</v>
      </c>
      <c r="M26" s="341"/>
      <c r="N26" s="328">
        <f>SUM(F39:F43)</f>
        <v>140500</v>
      </c>
      <c r="O26" s="328"/>
      <c r="P26" s="328"/>
      <c r="Q26" s="82"/>
      <c r="U26" s="18"/>
      <c r="V26" s="101">
        <v>25784</v>
      </c>
      <c r="W26" s="118" t="s">
        <v>103</v>
      </c>
      <c r="Y26" s="25"/>
      <c r="Z26" s="31"/>
      <c r="AA26" s="32"/>
    </row>
    <row r="27" spans="1:27" ht="18" customHeight="1" x14ac:dyDescent="0.15">
      <c r="A27" s="307"/>
      <c r="B27" s="286"/>
      <c r="C27" s="162" t="s">
        <v>42</v>
      </c>
      <c r="D27" s="163">
        <v>165</v>
      </c>
      <c r="E27" s="150"/>
      <c r="F27" s="149" t="str">
        <f t="shared" si="6"/>
        <v/>
      </c>
      <c r="G27" s="151" t="s">
        <v>216</v>
      </c>
      <c r="J27" s="81"/>
      <c r="K27" s="310"/>
      <c r="L27" s="341"/>
      <c r="M27" s="341"/>
      <c r="N27" s="328"/>
      <c r="O27" s="328"/>
      <c r="P27" s="328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07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35" t="s">
        <v>57</v>
      </c>
      <c r="L28" s="304" t="s">
        <v>72</v>
      </c>
      <c r="M28" s="304"/>
      <c r="N28" s="328">
        <f>SUM(F46:F60)</f>
        <v>149461</v>
      </c>
      <c r="O28" s="328"/>
      <c r="P28" s="328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07"/>
      <c r="B29" s="289" t="s">
        <v>86</v>
      </c>
      <c r="C29" s="159" t="s">
        <v>43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124</v>
      </c>
      <c r="J29" s="81"/>
      <c r="K29" s="335"/>
      <c r="L29" s="304"/>
      <c r="M29" s="304"/>
      <c r="N29" s="328"/>
      <c r="O29" s="328"/>
      <c r="P29" s="328"/>
      <c r="Q29" s="82"/>
      <c r="U29" s="13"/>
      <c r="V29" s="105">
        <v>0</v>
      </c>
      <c r="W29" s="33" t="s">
        <v>23</v>
      </c>
      <c r="Y29" s="25"/>
      <c r="Z29" s="29"/>
      <c r="AA29" s="30"/>
    </row>
    <row r="30" spans="1:27" ht="18" customHeight="1" x14ac:dyDescent="0.15">
      <c r="A30" s="307"/>
      <c r="B30" s="286"/>
      <c r="C30" s="162" t="s">
        <v>95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127</v>
      </c>
      <c r="J30" s="81"/>
      <c r="K30" s="336" t="s">
        <v>62</v>
      </c>
      <c r="L30" s="305" t="s">
        <v>73</v>
      </c>
      <c r="M30" s="305"/>
      <c r="N30" s="328">
        <f>SUM(O6:O11)</f>
        <v>0</v>
      </c>
      <c r="O30" s="328"/>
      <c r="P30" s="328"/>
      <c r="Q30" s="82"/>
      <c r="U30" s="8" t="s">
        <v>12</v>
      </c>
      <c r="V30" s="106">
        <v>15400</v>
      </c>
      <c r="W30" s="34" t="s">
        <v>15</v>
      </c>
      <c r="Y30" s="25"/>
      <c r="Z30" s="29"/>
      <c r="AA30" s="30"/>
    </row>
    <row r="31" spans="1:27" ht="18" customHeight="1" x14ac:dyDescent="0.15">
      <c r="B31" s="286"/>
      <c r="C31" s="162" t="s">
        <v>44</v>
      </c>
      <c r="D31" s="163">
        <v>3850</v>
      </c>
      <c r="E31" s="150"/>
      <c r="F31" s="149" t="str">
        <f t="shared" si="7"/>
        <v/>
      </c>
      <c r="G31" s="151" t="s">
        <v>217</v>
      </c>
      <c r="J31" s="81"/>
      <c r="K31" s="336"/>
      <c r="L31" s="305"/>
      <c r="M31" s="305"/>
      <c r="N31" s="328"/>
      <c r="O31" s="328"/>
      <c r="P31" s="328"/>
      <c r="Q31" s="82"/>
      <c r="U31" s="8"/>
      <c r="V31" s="107">
        <v>19800</v>
      </c>
      <c r="W31" s="34" t="s">
        <v>16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329"/>
      <c r="O32" s="330"/>
      <c r="P32" s="331"/>
      <c r="Q32" s="82"/>
      <c r="U32" s="8"/>
      <c r="V32" s="108">
        <v>18480</v>
      </c>
      <c r="W32" s="34" t="s">
        <v>17</v>
      </c>
      <c r="Y32" s="25"/>
      <c r="Z32" s="29"/>
      <c r="AA32" s="30"/>
    </row>
    <row r="33" spans="2:32" ht="18" customHeight="1" x14ac:dyDescent="0.15">
      <c r="B33" s="289" t="s">
        <v>87</v>
      </c>
      <c r="C33" s="159" t="s">
        <v>193</v>
      </c>
      <c r="D33" s="160">
        <v>38500</v>
      </c>
      <c r="E33" s="161"/>
      <c r="F33" s="149" t="str">
        <f>IFERROR(IF(E33="","",D33*E33),"")</f>
        <v/>
      </c>
      <c r="G33" s="151" t="s">
        <v>137</v>
      </c>
      <c r="J33" s="81"/>
      <c r="K33" s="86"/>
      <c r="L33" s="87"/>
      <c r="M33" s="88"/>
      <c r="N33" s="332"/>
      <c r="O33" s="333"/>
      <c r="P33" s="334"/>
      <c r="Q33" s="82"/>
      <c r="U33" s="18"/>
      <c r="V33" s="109">
        <v>23760</v>
      </c>
      <c r="W33" s="35" t="s">
        <v>194</v>
      </c>
      <c r="Y33" s="25"/>
      <c r="Z33" s="29"/>
      <c r="AA33" s="30"/>
    </row>
    <row r="34" spans="2:32" ht="18" customHeight="1" thickBot="1" x14ac:dyDescent="0.2">
      <c r="B34" s="286"/>
      <c r="C34" s="162" t="s">
        <v>45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138</v>
      </c>
      <c r="J34" s="81"/>
      <c r="K34" s="63"/>
      <c r="L34" s="72"/>
      <c r="M34" s="73"/>
      <c r="N34" s="128"/>
      <c r="O34" s="128"/>
      <c r="P34" s="129"/>
      <c r="Q34" s="82"/>
      <c r="U34" s="8" t="s">
        <v>13</v>
      </c>
      <c r="V34" s="110">
        <v>0</v>
      </c>
      <c r="W34" s="102" t="s">
        <v>20</v>
      </c>
      <c r="Y34" s="25"/>
      <c r="Z34" s="31"/>
      <c r="AA34" s="32"/>
    </row>
    <row r="35" spans="2:32" ht="18" customHeight="1" thickTop="1" x14ac:dyDescent="0.15">
      <c r="B35" s="286"/>
      <c r="C35" s="162" t="s">
        <v>46</v>
      </c>
      <c r="D35" s="163">
        <v>2200</v>
      </c>
      <c r="E35" s="150"/>
      <c r="F35" s="149" t="str">
        <f t="shared" si="8"/>
        <v/>
      </c>
      <c r="G35" s="151" t="s">
        <v>125</v>
      </c>
      <c r="J35" s="81"/>
      <c r="K35" s="292" t="s">
        <v>139</v>
      </c>
      <c r="L35" s="293"/>
      <c r="M35" s="294"/>
      <c r="N35" s="322">
        <f>SUM(N22:P31)</f>
        <v>1831261</v>
      </c>
      <c r="O35" s="323"/>
      <c r="P35" s="324"/>
      <c r="Q35" s="82"/>
      <c r="U35" s="8"/>
      <c r="V35" s="106">
        <v>5500</v>
      </c>
      <c r="W35" s="103" t="s">
        <v>19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295"/>
      <c r="L36" s="296"/>
      <c r="M36" s="297"/>
      <c r="N36" s="325"/>
      <c r="O36" s="326"/>
      <c r="P36" s="327"/>
      <c r="Q36" s="82"/>
      <c r="U36" s="8"/>
      <c r="V36" s="107">
        <v>9240</v>
      </c>
      <c r="W36" s="103" t="s">
        <v>18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208</v>
      </c>
      <c r="X37" s="4"/>
      <c r="Y37" s="25"/>
      <c r="Z37" s="31"/>
      <c r="AA37" s="32"/>
    </row>
    <row r="38" spans="2:32" ht="18" customHeight="1" x14ac:dyDescent="0.15">
      <c r="B38" s="52" t="s">
        <v>48</v>
      </c>
      <c r="C38" s="175" t="s">
        <v>67</v>
      </c>
      <c r="D38" s="176" t="s">
        <v>2</v>
      </c>
      <c r="E38" s="177" t="s">
        <v>1</v>
      </c>
      <c r="F38" s="178" t="s">
        <v>0</v>
      </c>
      <c r="G38" s="179" t="s">
        <v>26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116</v>
      </c>
      <c r="Y38" s="25"/>
      <c r="Z38" s="29"/>
      <c r="AA38" s="30"/>
    </row>
    <row r="39" spans="2:32" ht="18" customHeight="1" x14ac:dyDescent="0.15">
      <c r="B39" s="302" t="s">
        <v>66</v>
      </c>
      <c r="C39" s="303"/>
      <c r="D39" s="160">
        <v>2700</v>
      </c>
      <c r="E39" s="164">
        <v>50</v>
      </c>
      <c r="F39" s="149">
        <f>IFERROR(IF(E39="","",D39*E39),"")</f>
        <v>135000</v>
      </c>
      <c r="G39" s="151" t="str">
        <f>IFERROR(IF(D39="","",VLOOKUP(D39,$V$46:$W$53,2,0)),"")</f>
        <v>お香典のお返しの品　（返品可能）</v>
      </c>
      <c r="I39" s="142"/>
      <c r="K39" s="89"/>
      <c r="L39" s="89"/>
      <c r="M39" s="90"/>
      <c r="N39" s="91"/>
      <c r="O39" s="92"/>
      <c r="P39" s="275"/>
      <c r="Q39" s="143"/>
      <c r="U39" s="8" t="s">
        <v>112</v>
      </c>
      <c r="V39" s="14">
        <v>52800</v>
      </c>
      <c r="W39" s="15" t="s">
        <v>218</v>
      </c>
      <c r="Y39" s="25"/>
      <c r="Z39" s="29"/>
      <c r="AA39" s="30"/>
    </row>
    <row r="40" spans="2:32" ht="18" customHeight="1" x14ac:dyDescent="0.15">
      <c r="B40" s="298" t="s">
        <v>76</v>
      </c>
      <c r="C40" s="299"/>
      <c r="D40" s="163">
        <v>110</v>
      </c>
      <c r="E40" s="150">
        <v>50</v>
      </c>
      <c r="F40" s="149">
        <f t="shared" ref="F40:F42" si="9">IFERROR(IF(E40="","",D40*E40),"")</f>
        <v>5500</v>
      </c>
      <c r="G40" s="151" t="s">
        <v>142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219</v>
      </c>
      <c r="Y40" s="25"/>
      <c r="Z40" s="29"/>
      <c r="AA40" s="30"/>
    </row>
    <row r="41" spans="2:32" ht="18" customHeight="1" x14ac:dyDescent="0.15">
      <c r="B41" s="298" t="s">
        <v>77</v>
      </c>
      <c r="C41" s="299"/>
      <c r="D41" s="163"/>
      <c r="E41" s="150"/>
      <c r="F41" s="149" t="str">
        <f t="shared" si="9"/>
        <v/>
      </c>
      <c r="G41" s="151" t="str">
        <f>IFERROR(IF(E41="","",VLOOKUP(D41,$V$46:$W$119,2,0)),"")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220</v>
      </c>
      <c r="Y41" s="25"/>
      <c r="Z41" s="29"/>
      <c r="AA41" s="30"/>
    </row>
    <row r="42" spans="2:32" ht="18" customHeight="1" x14ac:dyDescent="0.15">
      <c r="B42" s="298" t="s">
        <v>78</v>
      </c>
      <c r="C42" s="299"/>
      <c r="D42" s="163">
        <v>648</v>
      </c>
      <c r="E42" s="150"/>
      <c r="F42" s="149" t="str">
        <f t="shared" si="9"/>
        <v/>
      </c>
      <c r="G42" s="151" t="str">
        <f>IFERROR(IF(E42="","",VLOOKUP(D42,$V$46:$W$53,2,0)),"")</f>
        <v/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00"/>
      <c r="C43" s="301"/>
      <c r="D43" s="166"/>
      <c r="E43" s="153"/>
      <c r="F43" s="152" t="str">
        <f>IFERROR(IF(E43="","",D43*E43),"")</f>
        <v/>
      </c>
      <c r="G43" s="154" t="str">
        <f>IFERROR(IF(E43="","",VLOOKUP(D43,$V$46:$W$53,2,0)),"")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195</v>
      </c>
      <c r="V43" s="241">
        <v>0</v>
      </c>
      <c r="W43" s="242" t="s">
        <v>115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113</v>
      </c>
      <c r="X44" s="9"/>
      <c r="Y44" s="25"/>
      <c r="Z44" s="29"/>
      <c r="AA44" s="30"/>
    </row>
    <row r="45" spans="2:32" ht="18" customHeight="1" x14ac:dyDescent="0.15">
      <c r="B45" s="53" t="s">
        <v>57</v>
      </c>
      <c r="C45" s="183" t="s">
        <v>68</v>
      </c>
      <c r="D45" s="184" t="s">
        <v>2</v>
      </c>
      <c r="E45" s="184" t="s">
        <v>1</v>
      </c>
      <c r="F45" s="185" t="s">
        <v>0</v>
      </c>
      <c r="G45" s="186" t="s">
        <v>26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114</v>
      </c>
      <c r="X45" s="9"/>
      <c r="Y45" s="25"/>
      <c r="Z45" s="29"/>
      <c r="AA45" s="30"/>
    </row>
    <row r="46" spans="2:32" ht="18" customHeight="1" x14ac:dyDescent="0.15">
      <c r="B46" s="289" t="s">
        <v>88</v>
      </c>
      <c r="C46" s="159" t="s">
        <v>131</v>
      </c>
      <c r="D46" s="160">
        <v>831</v>
      </c>
      <c r="E46" s="164"/>
      <c r="F46" s="149" t="str">
        <f>IFERROR(IF(E46="","",D46*E46),"")</f>
        <v/>
      </c>
      <c r="G46" s="151" t="s">
        <v>120</v>
      </c>
      <c r="I46" s="142"/>
      <c r="J46" s="95"/>
      <c r="K46" s="89"/>
      <c r="M46" s="89"/>
      <c r="N46" s="89"/>
      <c r="O46" s="89"/>
      <c r="P46" s="89"/>
      <c r="Q46" s="143"/>
      <c r="U46" s="13" t="s">
        <v>117</v>
      </c>
      <c r="V46" s="105">
        <v>1620</v>
      </c>
      <c r="W46" s="120" t="s">
        <v>236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49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121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20" t="s">
        <v>237</v>
      </c>
      <c r="X47" s="9"/>
      <c r="Y47" s="12"/>
      <c r="Z47" s="3"/>
      <c r="AA47" s="30"/>
    </row>
    <row r="48" spans="2:32" ht="18" customHeight="1" thickBot="1" x14ac:dyDescent="0.2">
      <c r="B48" s="285" t="s">
        <v>130</v>
      </c>
      <c r="C48" s="159" t="s">
        <v>50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20" t="s">
        <v>237</v>
      </c>
      <c r="X48" s="9"/>
      <c r="Y48" s="25"/>
      <c r="Z48" s="3"/>
      <c r="AA48" s="30"/>
    </row>
    <row r="49" spans="2:33" ht="18" customHeight="1" x14ac:dyDescent="0.15">
      <c r="B49" s="286"/>
      <c r="C49" s="162" t="s">
        <v>51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20" t="s">
        <v>238</v>
      </c>
      <c r="X49" s="9"/>
      <c r="Y49" s="12"/>
      <c r="Z49" s="3"/>
      <c r="AA49" s="30"/>
    </row>
    <row r="50" spans="2:33" ht="18" customHeight="1" x14ac:dyDescent="0.15">
      <c r="B50" s="286"/>
      <c r="C50" s="162" t="s">
        <v>49</v>
      </c>
      <c r="D50" s="163">
        <v>165</v>
      </c>
      <c r="E50" s="150">
        <v>21</v>
      </c>
      <c r="F50" s="149">
        <f t="shared" si="11"/>
        <v>3465</v>
      </c>
      <c r="G50" s="151" t="s">
        <v>126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239</v>
      </c>
    </row>
    <row r="51" spans="2:33" ht="18" customHeight="1" x14ac:dyDescent="0.15">
      <c r="B51" s="287"/>
      <c r="C51" s="170" t="s">
        <v>52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3" t="s">
        <v>239</v>
      </c>
    </row>
    <row r="52" spans="2:33" ht="18" customHeight="1" x14ac:dyDescent="0.15">
      <c r="B52" s="288" t="s">
        <v>89</v>
      </c>
      <c r="C52" s="214" t="s">
        <v>53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14</v>
      </c>
      <c r="V52" s="14">
        <v>3240</v>
      </c>
      <c r="W52" s="15" t="s">
        <v>233</v>
      </c>
    </row>
    <row r="53" spans="2:33" ht="18" customHeight="1" x14ac:dyDescent="0.15">
      <c r="B53" s="288"/>
      <c r="C53" s="162" t="s">
        <v>54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233</v>
      </c>
    </row>
    <row r="54" spans="2:33" ht="18" customHeight="1" thickBot="1" x14ac:dyDescent="0.2">
      <c r="B54" s="288"/>
      <c r="C54" s="216" t="s">
        <v>51</v>
      </c>
      <c r="D54" s="187">
        <v>2916</v>
      </c>
      <c r="E54" s="188"/>
      <c r="F54" s="189" t="str">
        <f t="shared" si="13"/>
        <v/>
      </c>
      <c r="G54" s="217" t="s">
        <v>119</v>
      </c>
      <c r="I54" s="290" t="s">
        <v>141</v>
      </c>
      <c r="J54" s="291"/>
      <c r="K54" s="291"/>
      <c r="L54" s="291"/>
      <c r="M54" s="291"/>
      <c r="N54" s="207"/>
      <c r="O54" s="208"/>
      <c r="P54" s="89"/>
    </row>
    <row r="55" spans="2:33" ht="18" customHeight="1" x14ac:dyDescent="0.15">
      <c r="B55" s="289" t="s">
        <v>90</v>
      </c>
      <c r="C55" s="220" t="s">
        <v>55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初七日法要に出席されるご親族へお返しの品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56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209</v>
      </c>
      <c r="V56" s="123">
        <v>2160</v>
      </c>
      <c r="W56" s="119" t="s">
        <v>196</v>
      </c>
    </row>
    <row r="57" spans="2:33" ht="18" customHeight="1" x14ac:dyDescent="0.15">
      <c r="B57" s="286"/>
      <c r="C57" s="209" t="s">
        <v>58</v>
      </c>
      <c r="D57" s="163">
        <v>810</v>
      </c>
      <c r="E57" s="219">
        <f>E$55</f>
        <v>10</v>
      </c>
      <c r="F57" s="149">
        <f t="shared" si="14"/>
        <v>8100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210</v>
      </c>
      <c r="Y57" s="20"/>
      <c r="Z57" s="20"/>
      <c r="AA57" s="20"/>
    </row>
    <row r="58" spans="2:33" ht="18" customHeight="1" x14ac:dyDescent="0.15">
      <c r="B58" s="286"/>
      <c r="C58" s="209" t="s">
        <v>59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60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61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290" t="s">
        <v>235</v>
      </c>
      <c r="J60" s="291"/>
      <c r="K60" s="291"/>
      <c r="L60" s="291"/>
      <c r="M60" s="291"/>
      <c r="N60" s="200"/>
      <c r="O60" s="201"/>
      <c r="P60" s="94"/>
      <c r="V60" s="123">
        <v>1650</v>
      </c>
      <c r="W60" s="119" t="s">
        <v>10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9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8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146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147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148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7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6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118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4</v>
      </c>
      <c r="W69" s="16" t="s">
        <v>5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92</v>
      </c>
      <c r="V73" s="7">
        <v>244200</v>
      </c>
      <c r="W73" s="21" t="s">
        <v>133</v>
      </c>
      <c r="X73" s="227" t="s">
        <v>149</v>
      </c>
      <c r="Y73" s="227" t="s">
        <v>150</v>
      </c>
      <c r="Z73" s="227" t="s">
        <v>151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211</v>
      </c>
      <c r="V74" s="10">
        <v>536800</v>
      </c>
      <c r="W74" s="24" t="s">
        <v>21</v>
      </c>
      <c r="X74" s="227" t="s">
        <v>149</v>
      </c>
      <c r="Y74" s="227" t="s">
        <v>150</v>
      </c>
      <c r="Z74" s="227" t="s">
        <v>152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212</v>
      </c>
      <c r="V75" s="7">
        <v>646800</v>
      </c>
      <c r="W75" s="21" t="s">
        <v>22</v>
      </c>
      <c r="X75" s="227" t="s">
        <v>149</v>
      </c>
      <c r="Y75" s="227" t="s">
        <v>150</v>
      </c>
      <c r="Z75" s="227" t="s">
        <v>152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197</v>
      </c>
      <c r="V76" s="248">
        <v>756800</v>
      </c>
      <c r="W76" s="249" t="s">
        <v>24</v>
      </c>
      <c r="X76" s="228" t="s">
        <v>149</v>
      </c>
      <c r="Y76" s="228" t="s">
        <v>150</v>
      </c>
      <c r="Z76" s="228" t="s">
        <v>152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153</v>
      </c>
      <c r="V77" s="251">
        <v>806500</v>
      </c>
      <c r="W77" s="252" t="s">
        <v>143</v>
      </c>
      <c r="X77" s="253" t="s">
        <v>149</v>
      </c>
      <c r="Y77" s="253" t="s">
        <v>150</v>
      </c>
      <c r="Z77" s="254" t="s">
        <v>154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155</v>
      </c>
      <c r="V78" s="7">
        <v>839500</v>
      </c>
      <c r="W78" s="21" t="s">
        <v>224</v>
      </c>
      <c r="X78" s="227" t="s">
        <v>156</v>
      </c>
      <c r="Y78" s="227" t="s">
        <v>221</v>
      </c>
      <c r="Z78" s="256" t="s">
        <v>154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198</v>
      </c>
      <c r="V79" s="7">
        <v>971500</v>
      </c>
      <c r="W79" s="21" t="s">
        <v>157</v>
      </c>
      <c r="X79" s="227" t="s">
        <v>156</v>
      </c>
      <c r="Y79" s="227" t="s">
        <v>199</v>
      </c>
      <c r="Z79" s="256" t="s">
        <v>154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158</v>
      </c>
      <c r="V80" s="10">
        <v>916500</v>
      </c>
      <c r="W80" s="24" t="s">
        <v>200</v>
      </c>
      <c r="X80" s="227" t="s">
        <v>149</v>
      </c>
      <c r="Y80" s="227" t="s">
        <v>150</v>
      </c>
      <c r="Z80" s="256" t="s">
        <v>154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159</v>
      </c>
      <c r="V81" s="10">
        <v>949500</v>
      </c>
      <c r="W81" s="24" t="s">
        <v>225</v>
      </c>
      <c r="X81" s="227" t="s">
        <v>156</v>
      </c>
      <c r="Y81" s="227" t="s">
        <v>221</v>
      </c>
      <c r="Z81" s="256" t="s">
        <v>154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201</v>
      </c>
      <c r="V82" s="7">
        <v>1081500</v>
      </c>
      <c r="W82" s="24" t="s">
        <v>134</v>
      </c>
      <c r="X82" s="227" t="s">
        <v>156</v>
      </c>
      <c r="Y82" s="227" t="s">
        <v>199</v>
      </c>
      <c r="Z82" s="256" t="s">
        <v>154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160</v>
      </c>
      <c r="V83" s="7">
        <v>1026500</v>
      </c>
      <c r="W83" s="21" t="s">
        <v>144</v>
      </c>
      <c r="X83" s="227" t="s">
        <v>149</v>
      </c>
      <c r="Y83" s="227" t="s">
        <v>150</v>
      </c>
      <c r="Z83" s="256" t="s">
        <v>154</v>
      </c>
      <c r="AA83" s="20"/>
    </row>
    <row r="84" spans="21:33" ht="12" customHeight="1" thickTop="1" thickBot="1" x14ac:dyDescent="0.2">
      <c r="U84" s="255" t="s">
        <v>161</v>
      </c>
      <c r="V84" s="7">
        <v>1059500</v>
      </c>
      <c r="W84" s="21" t="s">
        <v>226</v>
      </c>
      <c r="X84" s="227" t="s">
        <v>156</v>
      </c>
      <c r="Y84" s="227" t="s">
        <v>221</v>
      </c>
      <c r="Z84" s="256" t="s">
        <v>154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162</v>
      </c>
      <c r="V85" s="7">
        <v>1191500</v>
      </c>
      <c r="W85" s="21" t="s">
        <v>135</v>
      </c>
      <c r="X85" s="227" t="s">
        <v>156</v>
      </c>
      <c r="Y85" s="227" t="s">
        <v>199</v>
      </c>
      <c r="Z85" s="256" t="s">
        <v>154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163</v>
      </c>
      <c r="V86" s="10">
        <v>1246500</v>
      </c>
      <c r="W86" s="24" t="s">
        <v>202</v>
      </c>
      <c r="X86" s="227" t="s">
        <v>149</v>
      </c>
      <c r="Y86" s="227" t="s">
        <v>150</v>
      </c>
      <c r="Z86" s="256" t="s">
        <v>154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164</v>
      </c>
      <c r="V87" s="10">
        <v>1279500</v>
      </c>
      <c r="W87" s="24" t="s">
        <v>227</v>
      </c>
      <c r="X87" s="227" t="s">
        <v>156</v>
      </c>
      <c r="Y87" s="227" t="s">
        <v>221</v>
      </c>
      <c r="Z87" s="256" t="s">
        <v>154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165</v>
      </c>
      <c r="V88" s="10">
        <v>1411500</v>
      </c>
      <c r="W88" s="24" t="s">
        <v>213</v>
      </c>
      <c r="X88" s="227" t="s">
        <v>156</v>
      </c>
      <c r="Y88" s="227" t="s">
        <v>199</v>
      </c>
      <c r="Z88" s="256" t="s">
        <v>154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166</v>
      </c>
      <c r="V89" s="7">
        <v>1356500</v>
      </c>
      <c r="W89" s="21" t="s">
        <v>202</v>
      </c>
      <c r="X89" s="227" t="s">
        <v>149</v>
      </c>
      <c r="Y89" s="227" t="s">
        <v>150</v>
      </c>
      <c r="Z89" s="256" t="s">
        <v>154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167</v>
      </c>
      <c r="V90" s="7">
        <v>1389500</v>
      </c>
      <c r="W90" s="21" t="s">
        <v>227</v>
      </c>
      <c r="X90" s="227" t="s">
        <v>156</v>
      </c>
      <c r="Y90" s="227" t="s">
        <v>221</v>
      </c>
      <c r="Z90" s="256" t="s">
        <v>154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168</v>
      </c>
      <c r="V91" s="7">
        <v>1521500</v>
      </c>
      <c r="W91" s="21" t="s">
        <v>203</v>
      </c>
      <c r="X91" s="227" t="s">
        <v>156</v>
      </c>
      <c r="Y91" s="227" t="s">
        <v>199</v>
      </c>
      <c r="Z91" s="256" t="s">
        <v>154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169</v>
      </c>
      <c r="V92" s="7">
        <v>1466500</v>
      </c>
      <c r="W92" s="21" t="s">
        <v>214</v>
      </c>
      <c r="X92" s="227" t="s">
        <v>149</v>
      </c>
      <c r="Y92" s="227" t="s">
        <v>150</v>
      </c>
      <c r="Z92" s="256" t="s">
        <v>154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170</v>
      </c>
      <c r="V93" s="7">
        <v>1499500</v>
      </c>
      <c r="W93" s="21" t="s">
        <v>227</v>
      </c>
      <c r="X93" s="227" t="s">
        <v>156</v>
      </c>
      <c r="Y93" s="227" t="s">
        <v>221</v>
      </c>
      <c r="Z93" s="256" t="s">
        <v>154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171</v>
      </c>
      <c r="V94" s="258">
        <v>1631500</v>
      </c>
      <c r="W94" s="259" t="s">
        <v>204</v>
      </c>
      <c r="X94" s="260" t="s">
        <v>156</v>
      </c>
      <c r="Y94" s="260" t="s">
        <v>199</v>
      </c>
      <c r="Z94" s="261" t="s">
        <v>154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172</v>
      </c>
      <c r="V95" s="262">
        <v>993500</v>
      </c>
      <c r="W95" s="263" t="s">
        <v>122</v>
      </c>
      <c r="X95" s="253" t="s">
        <v>149</v>
      </c>
      <c r="Y95" s="253" t="s">
        <v>150</v>
      </c>
      <c r="Z95" s="254" t="s">
        <v>173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174</v>
      </c>
      <c r="V96" s="10">
        <v>1026500</v>
      </c>
      <c r="W96" s="24" t="s">
        <v>228</v>
      </c>
      <c r="X96" s="227" t="s">
        <v>156</v>
      </c>
      <c r="Y96" s="227" t="s">
        <v>221</v>
      </c>
      <c r="Z96" s="256" t="s">
        <v>173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175</v>
      </c>
      <c r="V97" s="7">
        <v>1158500</v>
      </c>
      <c r="W97" s="24" t="s">
        <v>123</v>
      </c>
      <c r="X97" s="227" t="s">
        <v>156</v>
      </c>
      <c r="Y97" s="227" t="s">
        <v>199</v>
      </c>
      <c r="Z97" s="256" t="s">
        <v>173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176</v>
      </c>
      <c r="V98" s="7">
        <v>1290500</v>
      </c>
      <c r="W98" s="24" t="s">
        <v>132</v>
      </c>
      <c r="X98" s="227" t="s">
        <v>156</v>
      </c>
      <c r="Y98" s="227" t="s">
        <v>215</v>
      </c>
      <c r="Z98" s="256" t="s">
        <v>173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177</v>
      </c>
      <c r="V99" s="7">
        <v>1103500</v>
      </c>
      <c r="W99" s="24" t="s">
        <v>122</v>
      </c>
      <c r="X99" s="227" t="s">
        <v>149</v>
      </c>
      <c r="Y99" s="227" t="s">
        <v>150</v>
      </c>
      <c r="Z99" s="256" t="s">
        <v>173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178</v>
      </c>
      <c r="V100" s="7">
        <v>1136500</v>
      </c>
      <c r="W100" s="24" t="s">
        <v>228</v>
      </c>
      <c r="X100" s="227" t="s">
        <v>156</v>
      </c>
      <c r="Y100" s="227" t="s">
        <v>221</v>
      </c>
      <c r="Z100" s="256" t="s">
        <v>173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179</v>
      </c>
      <c r="V101" s="7">
        <v>1268500</v>
      </c>
      <c r="W101" s="24" t="s">
        <v>123</v>
      </c>
      <c r="X101" s="227" t="s">
        <v>156</v>
      </c>
      <c r="Y101" s="227" t="s">
        <v>199</v>
      </c>
      <c r="Z101" s="256" t="s">
        <v>173</v>
      </c>
    </row>
    <row r="102" spans="21:33" ht="12.75" customHeight="1" thickTop="1" thickBot="1" x14ac:dyDescent="0.2">
      <c r="U102" s="255" t="s">
        <v>180</v>
      </c>
      <c r="V102" s="7">
        <v>1400500</v>
      </c>
      <c r="W102" s="24" t="s">
        <v>132</v>
      </c>
      <c r="X102" s="227" t="s">
        <v>156</v>
      </c>
      <c r="Y102" s="227" t="s">
        <v>206</v>
      </c>
      <c r="Z102" s="256" t="s">
        <v>173</v>
      </c>
    </row>
    <row r="103" spans="21:33" ht="12.75" customHeight="1" thickTop="1" thickBot="1" x14ac:dyDescent="0.2">
      <c r="U103" s="255" t="s">
        <v>181</v>
      </c>
      <c r="V103" s="10">
        <v>1323500</v>
      </c>
      <c r="W103" s="24" t="s">
        <v>122</v>
      </c>
      <c r="X103" s="227" t="s">
        <v>149</v>
      </c>
      <c r="Y103" s="227" t="s">
        <v>150</v>
      </c>
      <c r="Z103" s="256" t="s">
        <v>173</v>
      </c>
    </row>
    <row r="104" spans="21:33" ht="12.75" customHeight="1" thickTop="1" thickBot="1" x14ac:dyDescent="0.2">
      <c r="U104" s="255" t="s">
        <v>182</v>
      </c>
      <c r="V104" s="10">
        <v>1356500</v>
      </c>
      <c r="W104" s="24" t="s">
        <v>228</v>
      </c>
      <c r="X104" s="227" t="s">
        <v>156</v>
      </c>
      <c r="Y104" s="227" t="s">
        <v>221</v>
      </c>
      <c r="Z104" s="256" t="s">
        <v>173</v>
      </c>
    </row>
    <row r="105" spans="21:33" ht="12.75" customHeight="1" thickTop="1" thickBot="1" x14ac:dyDescent="0.2">
      <c r="U105" s="255" t="s">
        <v>183</v>
      </c>
      <c r="V105" s="10">
        <v>1488500</v>
      </c>
      <c r="W105" s="24" t="s">
        <v>123</v>
      </c>
      <c r="X105" s="227" t="s">
        <v>156</v>
      </c>
      <c r="Y105" s="227" t="s">
        <v>199</v>
      </c>
      <c r="Z105" s="256" t="s">
        <v>173</v>
      </c>
    </row>
    <row r="106" spans="21:33" ht="12.75" customHeight="1" thickTop="1" thickBot="1" x14ac:dyDescent="0.2">
      <c r="U106" s="255" t="s">
        <v>184</v>
      </c>
      <c r="V106" s="10">
        <v>1620500</v>
      </c>
      <c r="W106" s="24" t="s">
        <v>132</v>
      </c>
      <c r="X106" s="227" t="s">
        <v>156</v>
      </c>
      <c r="Y106" s="227" t="s">
        <v>205</v>
      </c>
      <c r="Z106" s="256" t="s">
        <v>173</v>
      </c>
    </row>
    <row r="107" spans="21:33" ht="12.75" customHeight="1" thickTop="1" thickBot="1" x14ac:dyDescent="0.2">
      <c r="U107" s="255" t="s">
        <v>185</v>
      </c>
      <c r="V107" s="7">
        <v>1433500</v>
      </c>
      <c r="W107" s="24" t="s">
        <v>122</v>
      </c>
      <c r="X107" s="227" t="s">
        <v>149</v>
      </c>
      <c r="Y107" s="227" t="s">
        <v>150</v>
      </c>
      <c r="Z107" s="256" t="s">
        <v>173</v>
      </c>
    </row>
    <row r="108" spans="21:33" ht="12.75" customHeight="1" thickTop="1" thickBot="1" x14ac:dyDescent="0.2">
      <c r="U108" s="255" t="s">
        <v>186</v>
      </c>
      <c r="V108" s="7">
        <v>1466500</v>
      </c>
      <c r="W108" s="24" t="s">
        <v>228</v>
      </c>
      <c r="X108" s="227" t="s">
        <v>156</v>
      </c>
      <c r="Y108" s="227" t="s">
        <v>221</v>
      </c>
      <c r="Z108" s="256" t="s">
        <v>173</v>
      </c>
    </row>
    <row r="109" spans="21:33" ht="12.75" customHeight="1" thickTop="1" thickBot="1" x14ac:dyDescent="0.2">
      <c r="U109" s="255" t="s">
        <v>187</v>
      </c>
      <c r="V109" s="7">
        <v>1598500</v>
      </c>
      <c r="W109" s="24" t="s">
        <v>123</v>
      </c>
      <c r="X109" s="227" t="s">
        <v>156</v>
      </c>
      <c r="Y109" s="227" t="s">
        <v>199</v>
      </c>
      <c r="Z109" s="256" t="s">
        <v>173</v>
      </c>
    </row>
    <row r="110" spans="21:33" ht="12.75" customHeight="1" thickTop="1" thickBot="1" x14ac:dyDescent="0.2">
      <c r="U110" s="255" t="s">
        <v>188</v>
      </c>
      <c r="V110" s="7">
        <v>1730500</v>
      </c>
      <c r="W110" s="24" t="s">
        <v>132</v>
      </c>
      <c r="X110" s="227" t="s">
        <v>156</v>
      </c>
      <c r="Y110" s="227" t="s">
        <v>205</v>
      </c>
      <c r="Z110" s="256" t="s">
        <v>173</v>
      </c>
    </row>
    <row r="111" spans="21:33" ht="12.75" customHeight="1" thickTop="1" thickBot="1" x14ac:dyDescent="0.2">
      <c r="U111" s="255" t="s">
        <v>189</v>
      </c>
      <c r="V111" s="7">
        <v>1543500</v>
      </c>
      <c r="W111" s="24" t="s">
        <v>122</v>
      </c>
      <c r="X111" s="227" t="s">
        <v>149</v>
      </c>
      <c r="Y111" s="227" t="s">
        <v>150</v>
      </c>
      <c r="Z111" s="256" t="s">
        <v>173</v>
      </c>
    </row>
    <row r="112" spans="21:33" ht="12.75" customHeight="1" thickTop="1" thickBot="1" x14ac:dyDescent="0.2">
      <c r="U112" s="255" t="s">
        <v>190</v>
      </c>
      <c r="V112" s="7">
        <v>1576500</v>
      </c>
      <c r="W112" s="24" t="s">
        <v>228</v>
      </c>
      <c r="X112" s="227" t="s">
        <v>156</v>
      </c>
      <c r="Y112" s="227" t="s">
        <v>221</v>
      </c>
      <c r="Z112" s="256" t="s">
        <v>173</v>
      </c>
    </row>
    <row r="113" spans="21:26" ht="11.25" customHeight="1" thickTop="1" thickBot="1" x14ac:dyDescent="0.2">
      <c r="U113" s="255" t="s">
        <v>191</v>
      </c>
      <c r="V113" s="7">
        <v>1708500</v>
      </c>
      <c r="W113" s="24" t="s">
        <v>123</v>
      </c>
      <c r="X113" s="227" t="s">
        <v>156</v>
      </c>
      <c r="Y113" s="227" t="s">
        <v>199</v>
      </c>
      <c r="Z113" s="256" t="s">
        <v>173</v>
      </c>
    </row>
    <row r="114" spans="21:26" ht="11.25" customHeight="1" thickTop="1" thickBot="1" x14ac:dyDescent="0.2">
      <c r="U114" s="257" t="s">
        <v>192</v>
      </c>
      <c r="V114" s="258">
        <v>1840500</v>
      </c>
      <c r="W114" s="264" t="s">
        <v>132</v>
      </c>
      <c r="X114" s="260" t="s">
        <v>156</v>
      </c>
      <c r="Y114" s="260" t="s">
        <v>207</v>
      </c>
      <c r="Z114" s="261" t="s">
        <v>173</v>
      </c>
    </row>
    <row r="115" spans="21:26" ht="11.25" customHeight="1" x14ac:dyDescent="0.15">
      <c r="U115" s="265" t="s">
        <v>11</v>
      </c>
      <c r="V115" s="266">
        <v>209000</v>
      </c>
      <c r="W115" s="267" t="s">
        <v>234</v>
      </c>
      <c r="X115" s="229"/>
      <c r="Y115" s="229"/>
      <c r="Z115" s="229"/>
    </row>
    <row r="116" spans="21:26" ht="11.25" customHeight="1" x14ac:dyDescent="0.15">
      <c r="U116" s="265" t="s">
        <v>11</v>
      </c>
      <c r="V116" s="266">
        <v>209000</v>
      </c>
      <c r="W116" s="267" t="s">
        <v>234</v>
      </c>
      <c r="X116" s="229"/>
      <c r="Y116" s="229"/>
      <c r="Z116" s="229"/>
    </row>
    <row r="117" spans="21:26" ht="11.25" customHeight="1" x14ac:dyDescent="0.15">
      <c r="U117" s="97" t="s">
        <v>91</v>
      </c>
      <c r="V117" s="14">
        <v>44000</v>
      </c>
      <c r="W117" s="21" t="s">
        <v>25</v>
      </c>
      <c r="X117" s="229"/>
      <c r="Y117" s="229"/>
      <c r="Z117" s="229"/>
    </row>
    <row r="118" spans="21:26" ht="11.25" customHeight="1" x14ac:dyDescent="0.15">
      <c r="U118" s="21" t="s">
        <v>222</v>
      </c>
      <c r="V118" s="14">
        <v>33000</v>
      </c>
      <c r="W118" s="21" t="s">
        <v>223</v>
      </c>
      <c r="X118" s="229"/>
      <c r="Y118" s="229"/>
      <c r="Z118" s="229"/>
    </row>
    <row r="119" spans="21:26" ht="11.25" customHeight="1" x14ac:dyDescent="0.15">
      <c r="U119" s="21" t="s">
        <v>93</v>
      </c>
      <c r="V119" s="14">
        <v>5500</v>
      </c>
      <c r="W119" s="21" t="s">
        <v>94</v>
      </c>
    </row>
    <row r="120" spans="21:26" ht="11.25" customHeight="1" x14ac:dyDescent="0.15">
      <c r="U120" s="21" t="s">
        <v>79</v>
      </c>
      <c r="V120" s="14">
        <v>165000</v>
      </c>
      <c r="W120" s="21" t="s">
        <v>79</v>
      </c>
    </row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  <mergeCell ref="K9:L9"/>
    <mergeCell ref="K10:L10"/>
    <mergeCell ref="K11:L11"/>
    <mergeCell ref="B11:B15"/>
    <mergeCell ref="C15:G15"/>
    <mergeCell ref="B6:C6"/>
    <mergeCell ref="B7:C7"/>
    <mergeCell ref="B8:C8"/>
    <mergeCell ref="K6:L6"/>
    <mergeCell ref="K7:L7"/>
    <mergeCell ref="K8:L8"/>
    <mergeCell ref="A22:A30"/>
    <mergeCell ref="K22:K23"/>
    <mergeCell ref="K24:K25"/>
    <mergeCell ref="K26:K27"/>
    <mergeCell ref="B29:B32"/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location="/p15_16/" display="サンプレアホール家族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2024-12-03T07:46:04Z</cp:lastPrinted>
  <dcterms:created xsi:type="dcterms:W3CDTF">2016-06-27T00:45:35Z</dcterms:created>
  <dcterms:modified xsi:type="dcterms:W3CDTF">2024-12-03T07:58:56Z</dcterms:modified>
</cp:coreProperties>
</file>