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X:\重要ファイル\【従業員個人的】　ファイル\橋本\ffftp3\012sougi_plan\pdf\"/>
    </mc:Choice>
  </mc:AlternateContent>
  <xr:revisionPtr revIDLastSave="0" documentId="8_{3A843E9A-676D-4364-85B9-9F95BC3493AB}" xr6:coauthVersionLast="47" xr6:coauthVersionMax="47" xr10:uidLastSave="{00000000-0000-0000-0000-000000000000}"/>
  <bookViews>
    <workbookView xWindow="10635" yWindow="540" windowWidth="18885" windowHeight="14925" tabRatio="271" xr2:uid="{00000000-000D-0000-FFFF-FFFF00000000}"/>
  </bookViews>
  <sheets>
    <sheet name="簡単見積もり" sheetId="2" r:id="rId1"/>
  </sheets>
  <definedNames>
    <definedName name="_xlnm.Print_Area" localSheetId="0">簡単見積もり!$A:$R</definedName>
  </definedNames>
  <calcPr calcId="181029"/>
</workbook>
</file>

<file path=xl/calcChain.xml><?xml version="1.0" encoding="utf-8"?>
<calcChain xmlns="http://schemas.openxmlformats.org/spreadsheetml/2006/main">
  <c r="G39" i="2" l="1"/>
  <c r="G43" i="2"/>
  <c r="G42" i="2"/>
  <c r="G41" i="2"/>
  <c r="B2" i="2"/>
  <c r="F61" i="2" l="1"/>
  <c r="D7" i="2"/>
  <c r="G7" i="2" s="1"/>
  <c r="D8" i="2"/>
  <c r="G8" i="2" s="1"/>
  <c r="F8" i="2"/>
  <c r="G52" i="2"/>
  <c r="E56" i="2"/>
  <c r="G56" i="2" s="1"/>
  <c r="G55" i="2"/>
  <c r="G19" i="2"/>
  <c r="F19" i="2"/>
  <c r="F18" i="2"/>
  <c r="F17" i="2"/>
  <c r="F16" i="2"/>
  <c r="G53" i="2"/>
  <c r="E60" i="2"/>
  <c r="F60" i="2" s="1"/>
  <c r="E59" i="2"/>
  <c r="E58" i="2"/>
  <c r="E57" i="2"/>
  <c r="G48" i="2"/>
  <c r="G60" i="2"/>
  <c r="G14" i="2"/>
  <c r="G13" i="2"/>
  <c r="G12" i="2"/>
  <c r="G11" i="2"/>
  <c r="F7" i="2" l="1"/>
  <c r="P11" i="2"/>
  <c r="O11" i="2"/>
  <c r="P10" i="2"/>
  <c r="O10" i="2"/>
  <c r="O9" i="2"/>
  <c r="O8" i="2"/>
  <c r="P7" i="2"/>
  <c r="O7" i="2"/>
  <c r="O6" i="2"/>
  <c r="F43" i="2"/>
  <c r="G36" i="2"/>
  <c r="F36" i="2"/>
  <c r="G59" i="2"/>
  <c r="F59" i="2"/>
  <c r="G58" i="2"/>
  <c r="F58" i="2"/>
  <c r="G57" i="2"/>
  <c r="F57" i="2"/>
  <c r="F56" i="2"/>
  <c r="G51" i="2"/>
  <c r="F51" i="2"/>
  <c r="F50" i="2"/>
  <c r="G49" i="2"/>
  <c r="F49" i="2"/>
  <c r="F42" i="2"/>
  <c r="F41" i="2"/>
  <c r="F40" i="2"/>
  <c r="F54" i="2"/>
  <c r="F53" i="2"/>
  <c r="F47" i="2"/>
  <c r="F52" i="2"/>
  <c r="F55" i="2"/>
  <c r="F48" i="2"/>
  <c r="F46" i="2"/>
  <c r="F39" i="2"/>
  <c r="F35" i="2"/>
  <c r="F34" i="2"/>
  <c r="F33" i="2"/>
  <c r="F31" i="2"/>
  <c r="F30" i="2"/>
  <c r="G32" i="2"/>
  <c r="F32" i="2"/>
  <c r="G28" i="2"/>
  <c r="F28" i="2"/>
  <c r="F27" i="2"/>
  <c r="F26" i="2"/>
  <c r="F25" i="2"/>
  <c r="F24" i="2"/>
  <c r="F23" i="2"/>
  <c r="F22" i="2"/>
  <c r="F29" i="2"/>
  <c r="F21" i="2"/>
  <c r="F14" i="2"/>
  <c r="F13" i="2"/>
  <c r="F12" i="2"/>
  <c r="F11" i="2"/>
  <c r="D6" i="2"/>
  <c r="G6" i="2" l="1"/>
  <c r="J2" i="2"/>
  <c r="P2" i="2"/>
  <c r="M2" i="2"/>
  <c r="F6" i="2"/>
  <c r="N30" i="2" l="1"/>
  <c r="N26" i="2"/>
  <c r="N24" i="2"/>
  <c r="N22" i="2"/>
  <c r="N28" i="2"/>
  <c r="N35" i="2" l="1"/>
</calcChain>
</file>

<file path=xl/sharedStrings.xml><?xml version="1.0" encoding="utf-8"?>
<sst xmlns="http://schemas.openxmlformats.org/spreadsheetml/2006/main" count="405" uniqueCount="240">
  <si>
    <t>金額</t>
    <rPh sb="0" eb="2">
      <t>キンガク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</si>
  <si>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</si>
  <si>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</si>
  <si>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生花</t>
    <rPh sb="0" eb="2">
      <t>セイカ</t>
    </rPh>
    <phoneticPr fontId="1"/>
  </si>
  <si>
    <t>◎かご盛</t>
    <rPh sb="3" eb="4">
      <t>モリ</t>
    </rPh>
    <phoneticPr fontId="1"/>
  </si>
  <si>
    <t>参列者にお渡しする袋詰めにします</t>
  </si>
  <si>
    <t>ホールのみお供えします</t>
    <rPh sb="6" eb="7">
      <t>ソナ</t>
    </rPh>
    <phoneticPr fontId="1"/>
  </si>
  <si>
    <t>ご自宅は49日までお供えします</t>
    <rPh sb="1" eb="3">
      <t>ジタク</t>
    </rPh>
    <phoneticPr fontId="1"/>
  </si>
  <si>
    <t>精進料理「詩」</t>
    <rPh sb="5" eb="6">
      <t>ウタ</t>
    </rPh>
    <phoneticPr fontId="1"/>
  </si>
  <si>
    <t>精進料理「華」</t>
    <rPh sb="5" eb="6">
      <t>ハナ</t>
    </rPh>
    <phoneticPr fontId="1"/>
  </si>
  <si>
    <t>精進料理「椿」</t>
    <rPh sb="5" eb="6">
      <t>ツバキ</t>
    </rPh>
    <phoneticPr fontId="1"/>
  </si>
  <si>
    <t>一般葬-仕様変更</t>
    <rPh sb="0" eb="2">
      <t>イッパン</t>
    </rPh>
    <phoneticPr fontId="1"/>
  </si>
  <si>
    <t>中送り</t>
    <rPh sb="0" eb="1">
      <t>ナカ</t>
    </rPh>
    <rPh sb="1" eb="2">
      <t>オク</t>
    </rPh>
    <phoneticPr fontId="1"/>
  </si>
  <si>
    <t>霊柩車</t>
    <rPh sb="0" eb="3">
      <t>レイキュウシャ</t>
    </rPh>
    <phoneticPr fontId="1"/>
  </si>
  <si>
    <t>引出物</t>
    <rPh sb="0" eb="3">
      <t>ヒキデモノ</t>
    </rPh>
    <phoneticPr fontId="1"/>
  </si>
  <si>
    <t>夏季10km以下の追加料金</t>
    <rPh sb="0" eb="2">
      <t>カキ</t>
    </rPh>
    <rPh sb="6" eb="8">
      <t>イカ</t>
    </rPh>
    <rPh sb="9" eb="11">
      <t>ツイカ</t>
    </rPh>
    <rPh sb="11" eb="13">
      <t>リョウキン</t>
    </rPh>
    <phoneticPr fontId="1"/>
  </si>
  <si>
    <t>夏季11km～20kmの追加料金</t>
    <rPh sb="0" eb="2">
      <t>カキ</t>
    </rPh>
    <phoneticPr fontId="1"/>
  </si>
  <si>
    <t>冬期10km以下の追加料金</t>
    <rPh sb="6" eb="8">
      <t>イカ</t>
    </rPh>
    <phoneticPr fontId="1"/>
  </si>
  <si>
    <t>冬期10km以下の追加料金</t>
    <rPh sb="0" eb="2">
      <t>トウキ</t>
    </rPh>
    <rPh sb="6" eb="8">
      <t>イカ</t>
    </rPh>
    <rPh sb="9" eb="11">
      <t>ツイカ</t>
    </rPh>
    <rPh sb="11" eb="13">
      <t>リョウキン</t>
    </rPh>
    <phoneticPr fontId="1"/>
  </si>
  <si>
    <t>夏季～20km(西の番・滑川)</t>
    <rPh sb="0" eb="2">
      <t>カキ</t>
    </rPh>
    <rPh sb="8" eb="9">
      <t>ニシ</t>
    </rPh>
    <rPh sb="10" eb="11">
      <t>バン</t>
    </rPh>
    <rPh sb="12" eb="14">
      <t>ナメリカワ</t>
    </rPh>
    <phoneticPr fontId="1"/>
  </si>
  <si>
    <t>夏季10km以下はプランに含みます</t>
    <rPh sb="0" eb="2">
      <t>カキ</t>
    </rPh>
    <rPh sb="6" eb="8">
      <t>イカ</t>
    </rPh>
    <rPh sb="13" eb="14">
      <t>フク</t>
    </rPh>
    <phoneticPr fontId="1"/>
  </si>
  <si>
    <t>同居世帯のみでの１日葬です</t>
    <rPh sb="0" eb="2">
      <t>ドウキョ</t>
    </rPh>
    <rPh sb="2" eb="4">
      <t>セタイ</t>
    </rPh>
    <phoneticPr fontId="1"/>
  </si>
  <si>
    <t>10名様までの１日葬です</t>
    <rPh sb="2" eb="3">
      <t>メイ</t>
    </rPh>
    <rPh sb="3" eb="4">
      <t>サマ</t>
    </rPh>
    <phoneticPr fontId="1"/>
  </si>
  <si>
    <t>直接ホールへいらっしゃった場合は不要です</t>
    <rPh sb="0" eb="2">
      <t>チョクセツ</t>
    </rPh>
    <rPh sb="13" eb="15">
      <t>バアイ</t>
    </rPh>
    <rPh sb="16" eb="18">
      <t>フヨウ</t>
    </rPh>
    <phoneticPr fontId="1"/>
  </si>
  <si>
    <t>お通夜・初七日無しの１日葬です</t>
    <rPh sb="4" eb="7">
      <t>ショナノカ</t>
    </rPh>
    <phoneticPr fontId="1"/>
  </si>
  <si>
    <t>葬儀のみご町内にお知らせします</t>
    <rPh sb="0" eb="2">
      <t>ソウギ</t>
    </rPh>
    <rPh sb="5" eb="7">
      <t>チョウナイ</t>
    </rPh>
    <rPh sb="9" eb="10">
      <t>シ</t>
    </rPh>
    <phoneticPr fontId="1"/>
  </si>
  <si>
    <t>備考</t>
    <rPh sb="0" eb="2">
      <t>ビコウ</t>
    </rPh>
    <phoneticPr fontId="2"/>
  </si>
  <si>
    <t>Ａ</t>
    <phoneticPr fontId="2"/>
  </si>
  <si>
    <t>B</t>
    <phoneticPr fontId="2"/>
  </si>
  <si>
    <t>必需品追加</t>
    <rPh sb="0" eb="3">
      <t>ヒツジュヒン</t>
    </rPh>
    <rPh sb="3" eb="5">
      <t>ツイカ</t>
    </rPh>
    <phoneticPr fontId="2"/>
  </si>
  <si>
    <t>寝台車差額代</t>
    <rPh sb="0" eb="3">
      <t>シンダイシャ</t>
    </rPh>
    <rPh sb="3" eb="6">
      <t>サガクダイ</t>
    </rPh>
    <phoneticPr fontId="1"/>
  </si>
  <si>
    <t>中送り搬送</t>
    <rPh sb="0" eb="2">
      <t>ナカオク</t>
    </rPh>
    <rPh sb="3" eb="5">
      <t>ハンソウ</t>
    </rPh>
    <phoneticPr fontId="17"/>
  </si>
  <si>
    <t>霊柩車差額代</t>
    <rPh sb="0" eb="3">
      <t>レイキュウシャ</t>
    </rPh>
    <rPh sb="3" eb="6">
      <t>サガクダイ</t>
    </rPh>
    <phoneticPr fontId="17"/>
  </si>
  <si>
    <t>お棺変更差額代</t>
    <rPh sb="1" eb="2">
      <t>ヒツギ</t>
    </rPh>
    <rPh sb="2" eb="4">
      <t>ヘンコウ</t>
    </rPh>
    <rPh sb="4" eb="7">
      <t>サガクダイ</t>
    </rPh>
    <phoneticPr fontId="17"/>
  </si>
  <si>
    <t>ドライアイス追加分</t>
    <rPh sb="6" eb="9">
      <t>ツイカブン</t>
    </rPh>
    <phoneticPr fontId="17"/>
  </si>
  <si>
    <t>浴衣</t>
    <rPh sb="0" eb="2">
      <t>ユカタ</t>
    </rPh>
    <phoneticPr fontId="17"/>
  </si>
  <si>
    <t>ご遺体保全サービス</t>
    <rPh sb="1" eb="5">
      <t>イタイホゼン</t>
    </rPh>
    <phoneticPr fontId="17"/>
  </si>
  <si>
    <t>寺院足袋追加</t>
    <rPh sb="0" eb="2">
      <t>ジイン</t>
    </rPh>
    <rPh sb="2" eb="4">
      <t>タビ</t>
    </rPh>
    <rPh sb="4" eb="6">
      <t>ツイカ</t>
    </rPh>
    <phoneticPr fontId="17"/>
  </si>
  <si>
    <t>寺院お茶菓子追加</t>
    <rPh sb="0" eb="2">
      <t>ジイン</t>
    </rPh>
    <rPh sb="3" eb="6">
      <t>チャガシ</t>
    </rPh>
    <rPh sb="6" eb="8">
      <t>ツイカ</t>
    </rPh>
    <phoneticPr fontId="17"/>
  </si>
  <si>
    <t>六尺塔婆・七本塔婆</t>
    <rPh sb="0" eb="4">
      <t>ロクシャクトウバ</t>
    </rPh>
    <rPh sb="5" eb="7">
      <t>ナナホン</t>
    </rPh>
    <rPh sb="7" eb="9">
      <t>トウバ</t>
    </rPh>
    <phoneticPr fontId="17"/>
  </si>
  <si>
    <t>供養膳</t>
    <rPh sb="0" eb="3">
      <t>クヨウゼン</t>
    </rPh>
    <phoneticPr fontId="17"/>
  </si>
  <si>
    <t>御膳料封筒</t>
    <rPh sb="0" eb="5">
      <t>ゴゼンリョウフウトウ</t>
    </rPh>
    <phoneticPr fontId="17"/>
  </si>
  <si>
    <t>御礼封筒</t>
    <rPh sb="0" eb="2">
      <t>オレイ</t>
    </rPh>
    <rPh sb="2" eb="4">
      <t>フウトウ</t>
    </rPh>
    <phoneticPr fontId="17"/>
  </si>
  <si>
    <t>前宿泊</t>
    <rPh sb="0" eb="3">
      <t>マエシュクハク</t>
    </rPh>
    <phoneticPr fontId="17"/>
  </si>
  <si>
    <t>ご宿泊セット追加分</t>
    <rPh sb="1" eb="3">
      <t>シュクハク</t>
    </rPh>
    <rPh sb="6" eb="9">
      <t>ツイカブン</t>
    </rPh>
    <phoneticPr fontId="17"/>
  </si>
  <si>
    <t>仏壇花</t>
    <rPh sb="0" eb="3">
      <t>ブツダンバナ</t>
    </rPh>
    <phoneticPr fontId="17"/>
  </si>
  <si>
    <t>葬儀記録帳</t>
    <rPh sb="0" eb="5">
      <t>ソウギキロクチョウ</t>
    </rPh>
    <phoneticPr fontId="17"/>
  </si>
  <si>
    <t>※ タクシー・ジャンボタクシーはタクシー会社が直接集金します。</t>
    <rPh sb="20" eb="22">
      <t>ガイシャ</t>
    </rPh>
    <rPh sb="23" eb="25">
      <t>チョクセツ</t>
    </rPh>
    <rPh sb="25" eb="27">
      <t>シュウキン</t>
    </rPh>
    <phoneticPr fontId="17"/>
  </si>
  <si>
    <t>C</t>
    <phoneticPr fontId="2"/>
  </si>
  <si>
    <t>ペットボトルお茶</t>
    <rPh sb="7" eb="8">
      <t>チャ</t>
    </rPh>
    <phoneticPr fontId="17"/>
  </si>
  <si>
    <t>昼食弁当</t>
    <rPh sb="0" eb="4">
      <t>チュウショクベントウ</t>
    </rPh>
    <phoneticPr fontId="17"/>
  </si>
  <si>
    <t>お子様ランチ</t>
    <rPh sb="1" eb="3">
      <t>コサマ</t>
    </rPh>
    <phoneticPr fontId="17"/>
  </si>
  <si>
    <t>助六寿司</t>
    <rPh sb="0" eb="4">
      <t>スケロクズシ</t>
    </rPh>
    <phoneticPr fontId="17"/>
  </si>
  <si>
    <t>お寺様料理</t>
    <rPh sb="1" eb="3">
      <t>テラサマ</t>
    </rPh>
    <rPh sb="3" eb="5">
      <t>リョウリ</t>
    </rPh>
    <phoneticPr fontId="17"/>
  </si>
  <si>
    <t>ご親族料理</t>
    <rPh sb="1" eb="3">
      <t>シンゾク</t>
    </rPh>
    <rPh sb="3" eb="5">
      <t>リョウリ</t>
    </rPh>
    <phoneticPr fontId="17"/>
  </si>
  <si>
    <t>引出物</t>
    <rPh sb="0" eb="3">
      <t>ヒキデモノ</t>
    </rPh>
    <phoneticPr fontId="17"/>
  </si>
  <si>
    <t>引菓子</t>
    <rPh sb="0" eb="3">
      <t>ヒキガシ</t>
    </rPh>
    <phoneticPr fontId="17"/>
  </si>
  <si>
    <t>D</t>
    <phoneticPr fontId="2"/>
  </si>
  <si>
    <t>おけそく 5ヶ包</t>
    <rPh sb="7" eb="8">
      <t>ツツ</t>
    </rPh>
    <phoneticPr fontId="17"/>
  </si>
  <si>
    <t>どら焼き 5ヶ包</t>
    <rPh sb="2" eb="3">
      <t>ヤ</t>
    </rPh>
    <phoneticPr fontId="17"/>
  </si>
  <si>
    <t>法会袋</t>
    <rPh sb="0" eb="1">
      <t>ホウ</t>
    </rPh>
    <rPh sb="1" eb="2">
      <t>カイ</t>
    </rPh>
    <rPh sb="2" eb="3">
      <t>フクロ</t>
    </rPh>
    <phoneticPr fontId="17"/>
  </si>
  <si>
    <t>フルーツBOX</t>
    <phoneticPr fontId="17"/>
  </si>
  <si>
    <t>E</t>
    <phoneticPr fontId="2"/>
  </si>
  <si>
    <t>生花</t>
    <rPh sb="0" eb="2">
      <t>セイカ</t>
    </rPh>
    <phoneticPr fontId="17"/>
  </si>
  <si>
    <t>かご盛</t>
    <rPh sb="2" eb="3">
      <t>モリ</t>
    </rPh>
    <phoneticPr fontId="17"/>
  </si>
  <si>
    <t>枕花</t>
    <rPh sb="0" eb="2">
      <t>マクラバナ</t>
    </rPh>
    <phoneticPr fontId="17"/>
  </si>
  <si>
    <t>　香典返し</t>
    <rPh sb="1" eb="4">
      <t>コウデンガエ</t>
    </rPh>
    <phoneticPr fontId="1"/>
  </si>
  <si>
    <t>返礼品</t>
    <rPh sb="0" eb="3">
      <t>ヘンレイヒン</t>
    </rPh>
    <phoneticPr fontId="2"/>
  </si>
  <si>
    <t>料理・引出物</t>
    <rPh sb="0" eb="2">
      <t>リョウリ</t>
    </rPh>
    <rPh sb="3" eb="6">
      <t>ヒキデモノ</t>
    </rPh>
    <phoneticPr fontId="2"/>
  </si>
  <si>
    <t>お供え物</t>
    <rPh sb="1" eb="2">
      <t>ソナ</t>
    </rPh>
    <rPh sb="3" eb="4">
      <t>モノ</t>
    </rPh>
    <phoneticPr fontId="2"/>
  </si>
  <si>
    <t>御葬儀プラン</t>
    <rPh sb="0" eb="1">
      <t>オン</t>
    </rPh>
    <rPh sb="1" eb="3">
      <t>ソウギ</t>
    </rPh>
    <phoneticPr fontId="2"/>
  </si>
  <si>
    <t>返礼品代金</t>
    <rPh sb="0" eb="3">
      <t>ヘンレイヒン</t>
    </rPh>
    <rPh sb="3" eb="5">
      <t>ダイキン</t>
    </rPh>
    <phoneticPr fontId="2"/>
  </si>
  <si>
    <t>料理・引出物代金</t>
    <rPh sb="0" eb="2">
      <t>リョウリ</t>
    </rPh>
    <rPh sb="3" eb="6">
      <t>ヒキデモノ</t>
    </rPh>
    <rPh sb="6" eb="8">
      <t>ダイキン</t>
    </rPh>
    <phoneticPr fontId="2"/>
  </si>
  <si>
    <t>お供え物代金</t>
    <rPh sb="1" eb="2">
      <t>ソナ</t>
    </rPh>
    <rPh sb="3" eb="4">
      <t>モノ</t>
    </rPh>
    <rPh sb="4" eb="6">
      <t>ダイキン</t>
    </rPh>
    <phoneticPr fontId="2"/>
  </si>
  <si>
    <t>御葬儀プラン代金</t>
    <rPh sb="0" eb="1">
      <t>オン</t>
    </rPh>
    <rPh sb="1" eb="3">
      <t>ソウギ</t>
    </rPh>
    <rPh sb="6" eb="8">
      <t>ダイキン</t>
    </rPh>
    <phoneticPr fontId="2"/>
  </si>
  <si>
    <t>必需品追加代金</t>
    <rPh sb="0" eb="3">
      <t>ヒツジュヒン</t>
    </rPh>
    <rPh sb="3" eb="7">
      <t>ツイカダイキン</t>
    </rPh>
    <phoneticPr fontId="2"/>
  </si>
  <si>
    <t>　はがき</t>
    <phoneticPr fontId="17"/>
  </si>
  <si>
    <t>　粗供養品</t>
    <rPh sb="1" eb="5">
      <t>ソクヨウヒン</t>
    </rPh>
    <phoneticPr fontId="17"/>
  </si>
  <si>
    <t>　通夜菓子</t>
    <rPh sb="1" eb="5">
      <t>ツヤガシ</t>
    </rPh>
    <phoneticPr fontId="17"/>
  </si>
  <si>
    <t>ご親族通夜式</t>
    <rPh sb="1" eb="3">
      <t>シンゾク</t>
    </rPh>
    <rPh sb="3" eb="6">
      <t>ツヤシキ</t>
    </rPh>
    <phoneticPr fontId="1"/>
  </si>
  <si>
    <t>搬送-夏季</t>
    <rPh sb="0" eb="2">
      <t>ハンソウ</t>
    </rPh>
    <rPh sb="3" eb="5">
      <t>カキ</t>
    </rPh>
    <phoneticPr fontId="1"/>
  </si>
  <si>
    <t>搬送-夏季深夜・冬季</t>
    <rPh sb="3" eb="7">
      <t>カキシンヤ</t>
    </rPh>
    <rPh sb="8" eb="10">
      <t>トウキ</t>
    </rPh>
    <phoneticPr fontId="1"/>
  </si>
  <si>
    <t>搬送-冬季深夜</t>
    <rPh sb="3" eb="7">
      <t>トウキシンヤ</t>
    </rPh>
    <phoneticPr fontId="1"/>
  </si>
  <si>
    <t>お車関係</t>
    <rPh sb="1" eb="4">
      <t>クルマカンケイ</t>
    </rPh>
    <phoneticPr fontId="17"/>
  </si>
  <si>
    <t>追加・サービス</t>
    <rPh sb="0" eb="2">
      <t>ツイカ</t>
    </rPh>
    <phoneticPr fontId="17"/>
  </si>
  <si>
    <t>御寺院(宗旨宗派)関係</t>
    <rPh sb="0" eb="3">
      <t>ゴジイン</t>
    </rPh>
    <rPh sb="4" eb="8">
      <t>シュウシシュウハ</t>
    </rPh>
    <rPh sb="9" eb="11">
      <t>カンケイ</t>
    </rPh>
    <phoneticPr fontId="17"/>
  </si>
  <si>
    <t>式場関係</t>
    <rPh sb="0" eb="2">
      <t>シキジョウ</t>
    </rPh>
    <rPh sb="2" eb="4">
      <t>カンケイ</t>
    </rPh>
    <phoneticPr fontId="17"/>
  </si>
  <si>
    <t>自宅関係</t>
    <rPh sb="0" eb="2">
      <t>ジタク</t>
    </rPh>
    <rPh sb="2" eb="4">
      <t>カンケイ</t>
    </rPh>
    <phoneticPr fontId="17"/>
  </si>
  <si>
    <t>お通夜</t>
    <rPh sb="1" eb="3">
      <t>ツヤ</t>
    </rPh>
    <phoneticPr fontId="17"/>
  </si>
  <si>
    <t>おみやげ料理</t>
    <rPh sb="4" eb="6">
      <t>リョウリ</t>
    </rPh>
    <phoneticPr fontId="17"/>
  </si>
  <si>
    <t>引出物・他</t>
    <rPh sb="0" eb="3">
      <t>ヒキデモノ</t>
    </rPh>
    <rPh sb="4" eb="5">
      <t>ホカ</t>
    </rPh>
    <phoneticPr fontId="17"/>
  </si>
  <si>
    <t>ご町内葬</t>
    <rPh sb="1" eb="3">
      <t>チョウナイ</t>
    </rPh>
    <rPh sb="3" eb="4">
      <t>ソウ</t>
    </rPh>
    <phoneticPr fontId="17"/>
  </si>
  <si>
    <t>小菊　プラン</t>
    <rPh sb="0" eb="2">
      <t>コギク</t>
    </rPh>
    <phoneticPr fontId="1"/>
  </si>
  <si>
    <t>時間延長</t>
    <rPh sb="0" eb="4">
      <t>ジカンエンチョウ</t>
    </rPh>
    <phoneticPr fontId="17"/>
  </si>
  <si>
    <t>時間延長</t>
    <rPh sb="0" eb="4">
      <t>ジカンエンチョウ</t>
    </rPh>
    <phoneticPr fontId="1"/>
  </si>
  <si>
    <t>控え室 時間利用料</t>
    <rPh sb="0" eb="1">
      <t>ヒカ</t>
    </rPh>
    <rPh sb="2" eb="3">
      <t>シツ</t>
    </rPh>
    <rPh sb="4" eb="6">
      <t>ジカン</t>
    </rPh>
    <rPh sb="6" eb="9">
      <t>リヨウリョウ</t>
    </rPh>
    <phoneticPr fontId="17"/>
  </si>
  <si>
    <t>夏季-20kmまで</t>
    <rPh sb="0" eb="2">
      <t>カキ</t>
    </rPh>
    <phoneticPr fontId="17"/>
  </si>
  <si>
    <t>夏季-30kmまで</t>
    <rPh sb="0" eb="2">
      <t>カキ</t>
    </rPh>
    <phoneticPr fontId="17"/>
  </si>
  <si>
    <t>夏季-40kmまで</t>
    <rPh sb="0" eb="2">
      <t>カキ</t>
    </rPh>
    <phoneticPr fontId="17"/>
  </si>
  <si>
    <t>夏季深夜・冬季-10kmまで</t>
    <rPh sb="0" eb="2">
      <t>カキ</t>
    </rPh>
    <rPh sb="2" eb="4">
      <t>シンヤ</t>
    </rPh>
    <rPh sb="5" eb="7">
      <t>トウキ</t>
    </rPh>
    <phoneticPr fontId="17"/>
  </si>
  <si>
    <t>夏季深夜・冬季-20kmまで</t>
    <rPh sb="0" eb="2">
      <t>カキ</t>
    </rPh>
    <rPh sb="2" eb="4">
      <t>シンヤ</t>
    </rPh>
    <rPh sb="5" eb="7">
      <t>トウキ</t>
    </rPh>
    <phoneticPr fontId="17"/>
  </si>
  <si>
    <t>夏季深夜・冬季-30kmまで</t>
    <rPh sb="0" eb="2">
      <t>カキ</t>
    </rPh>
    <rPh sb="2" eb="4">
      <t>シンヤ</t>
    </rPh>
    <rPh sb="5" eb="7">
      <t>トウキ</t>
    </rPh>
    <phoneticPr fontId="17"/>
  </si>
  <si>
    <t>夏季深夜・冬季-40kmまで</t>
    <rPh sb="0" eb="2">
      <t>カキ</t>
    </rPh>
    <rPh sb="2" eb="4">
      <t>シンヤ</t>
    </rPh>
    <rPh sb="5" eb="7">
      <t>トウキ</t>
    </rPh>
    <phoneticPr fontId="17"/>
  </si>
  <si>
    <t>冬季深夜-40kmまで</t>
    <rPh sb="0" eb="2">
      <t>トウキ</t>
    </rPh>
    <rPh sb="2" eb="4">
      <t>シンヤ</t>
    </rPh>
    <phoneticPr fontId="17"/>
  </si>
  <si>
    <t>冬季深夜-10kmまで</t>
    <rPh sb="0" eb="2">
      <t>トウキ</t>
    </rPh>
    <rPh sb="2" eb="4">
      <t>シンヤ</t>
    </rPh>
    <phoneticPr fontId="17"/>
  </si>
  <si>
    <t>冬季深夜-20kmまで</t>
    <rPh sb="0" eb="2">
      <t>トウキ</t>
    </rPh>
    <rPh sb="2" eb="4">
      <t>シンヤ</t>
    </rPh>
    <phoneticPr fontId="17"/>
  </si>
  <si>
    <t>冬季深夜-30kmまで</t>
    <rPh sb="0" eb="2">
      <t>トウキ</t>
    </rPh>
    <rPh sb="2" eb="4">
      <t>シンヤ</t>
    </rPh>
    <phoneticPr fontId="17"/>
  </si>
  <si>
    <t>浄土真宗以外の宗旨の場合</t>
  </si>
  <si>
    <t>お寺様にお食事を用意しない場合</t>
  </si>
  <si>
    <t>県立中央病院よりの搬送の場合</t>
    <phoneticPr fontId="17"/>
  </si>
  <si>
    <t>諸事情により日程が延びた場合</t>
    <phoneticPr fontId="17"/>
  </si>
  <si>
    <t>夏季10km以下はプランに含みます</t>
    <rPh sb="0" eb="2">
      <t>カキ</t>
    </rPh>
    <rPh sb="6" eb="8">
      <t>イカ</t>
    </rPh>
    <rPh sb="13" eb="14">
      <t>フク</t>
    </rPh>
    <phoneticPr fontId="17"/>
  </si>
  <si>
    <t>親族ﾊﾞｽ</t>
    <rPh sb="0" eb="2">
      <t>シンゾク</t>
    </rPh>
    <phoneticPr fontId="17"/>
  </si>
  <si>
    <t>Ｍサイズへ変更（175cmまで）</t>
    <rPh sb="5" eb="7">
      <t>ヘンコウ</t>
    </rPh>
    <phoneticPr fontId="17"/>
  </si>
  <si>
    <t>Lサイズへ変更（175cm以上）</t>
    <rPh sb="5" eb="7">
      <t>ヘンコウ</t>
    </rPh>
    <rPh sb="13" eb="15">
      <t>イジョウ</t>
    </rPh>
    <phoneticPr fontId="17"/>
  </si>
  <si>
    <t>基本のお棺はプラン料金内です</t>
  </si>
  <si>
    <t>ご親戚の人数により車種が変わります</t>
    <rPh sb="1" eb="3">
      <t>シンセキ</t>
    </rPh>
    <rPh sb="4" eb="6">
      <t>ニンズウ</t>
    </rPh>
    <rPh sb="9" eb="11">
      <t>シャシュ</t>
    </rPh>
    <rPh sb="12" eb="13">
      <t>カ</t>
    </rPh>
    <phoneticPr fontId="17"/>
  </si>
  <si>
    <t>香典返し</t>
    <rPh sb="0" eb="3">
      <t>コウデンガエ</t>
    </rPh>
    <phoneticPr fontId="17"/>
  </si>
  <si>
    <t>参列者にお渡しする花束・袋詰めを用意します</t>
    <rPh sb="12" eb="14">
      <t>フクロヅ</t>
    </rPh>
    <rPh sb="16" eb="18">
      <t>ヨウイ</t>
    </rPh>
    <phoneticPr fontId="1"/>
  </si>
  <si>
    <t>持ち帰り用保冷バッグ付</t>
    <rPh sb="4" eb="5">
      <t>ヨウ</t>
    </rPh>
    <phoneticPr fontId="17"/>
  </si>
  <si>
    <t>持ち帰り用</t>
    <rPh sb="4" eb="5">
      <t>ヨウ</t>
    </rPh>
    <phoneticPr fontId="17"/>
  </si>
  <si>
    <t>持ち帰り用</t>
    <phoneticPr fontId="17"/>
  </si>
  <si>
    <t>一日葬／通夜なし</t>
    <rPh sb="0" eb="3">
      <t>イチニチソウ</t>
    </rPh>
    <rPh sb="4" eb="6">
      <t>ツヤ</t>
    </rPh>
    <phoneticPr fontId="17"/>
  </si>
  <si>
    <t>二日葬／親族 通夜式</t>
    <rPh sb="0" eb="1">
      <t>ニ</t>
    </rPh>
    <rPh sb="1" eb="2">
      <t>ニチ</t>
    </rPh>
    <rPh sb="2" eb="3">
      <t>ソウ</t>
    </rPh>
    <rPh sb="4" eb="6">
      <t>シンゾク</t>
    </rPh>
    <rPh sb="7" eb="10">
      <t>ツヤシキ</t>
    </rPh>
    <phoneticPr fontId="17"/>
  </si>
  <si>
    <t>故人様が2泊以上滞在される場合</t>
    <rPh sb="8" eb="10">
      <t>タイザイ</t>
    </rPh>
    <phoneticPr fontId="17"/>
  </si>
  <si>
    <t>香典・お供え物ご芳名などの記録ノート</t>
    <rPh sb="0" eb="2">
      <t>コウデン</t>
    </rPh>
    <rPh sb="4" eb="5">
      <t>ソナ</t>
    </rPh>
    <rPh sb="6" eb="7">
      <t>モノ</t>
    </rPh>
    <rPh sb="8" eb="10">
      <t>ホウメイ</t>
    </rPh>
    <phoneticPr fontId="17"/>
  </si>
  <si>
    <t>お弁当のお茶</t>
    <rPh sb="1" eb="3">
      <t>ベントウ</t>
    </rPh>
    <rPh sb="5" eb="6">
      <t>チャ</t>
    </rPh>
    <phoneticPr fontId="17"/>
  </si>
  <si>
    <t>深夜・早朝などに直接ホールへ入られる場合</t>
    <rPh sb="0" eb="2">
      <t>シンヤ</t>
    </rPh>
    <rPh sb="3" eb="5">
      <t>ソウチョウ</t>
    </rPh>
    <phoneticPr fontId="17"/>
  </si>
  <si>
    <t>故人様の状態が良くない場合</t>
    <rPh sb="7" eb="8">
      <t>ヨ</t>
    </rPh>
    <phoneticPr fontId="17"/>
  </si>
  <si>
    <t>バス　(親族用)</t>
    <rPh sb="4" eb="7">
      <t>シンゾクヨウ</t>
    </rPh>
    <phoneticPr fontId="17"/>
  </si>
  <si>
    <t>昼食
(休憩時)</t>
    <rPh sb="0" eb="2">
      <t>チュウショク</t>
    </rPh>
    <rPh sb="4" eb="7">
      <t>キュウケイジ</t>
    </rPh>
    <phoneticPr fontId="17"/>
  </si>
  <si>
    <r>
      <t xml:space="preserve">助六寿司 </t>
    </r>
    <r>
      <rPr>
        <sz val="11"/>
        <color theme="1"/>
        <rFont val="ＭＳ Ｐゴシック"/>
        <family val="3"/>
        <charset val="128"/>
        <scheme val="minor"/>
      </rPr>
      <t>(持ち帰り)</t>
    </r>
    <rPh sb="0" eb="4">
      <t>スケロクズシ</t>
    </rPh>
    <rPh sb="6" eb="7">
      <t>モ</t>
    </rPh>
    <rPh sb="8" eb="9">
      <t>カエ</t>
    </rPh>
    <phoneticPr fontId="1"/>
  </si>
  <si>
    <t>二日葬／通夜･葬儀　一般会葬</t>
    <rPh sb="0" eb="1">
      <t>ニ</t>
    </rPh>
    <rPh sb="1" eb="2">
      <t>ニチ</t>
    </rPh>
    <rPh sb="2" eb="3">
      <t>ソウ</t>
    </rPh>
    <rPh sb="4" eb="6">
      <t>ツヤ</t>
    </rPh>
    <rPh sb="7" eb="9">
      <t>ソウギ</t>
    </rPh>
    <rPh sb="10" eb="14">
      <t>イッパンカイソウ</t>
    </rPh>
    <phoneticPr fontId="17"/>
  </si>
  <si>
    <t>お寺様を呼ばず、儀式はありません</t>
    <rPh sb="8" eb="10">
      <t>ギシキ</t>
    </rPh>
    <phoneticPr fontId="1"/>
  </si>
  <si>
    <t>お花を飾った祭壇で</t>
    <rPh sb="6" eb="8">
      <t>サイダン</t>
    </rPh>
    <phoneticPr fontId="17"/>
  </si>
  <si>
    <t>沢山のお花を飾った祭壇で</t>
    <rPh sb="0" eb="2">
      <t>タクサン</t>
    </rPh>
    <rPh sb="9" eb="11">
      <t>サイダン</t>
    </rPh>
    <phoneticPr fontId="1"/>
  </si>
  <si>
    <t>回転燈篭</t>
    <rPh sb="0" eb="2">
      <t>カイテン</t>
    </rPh>
    <rPh sb="2" eb="4">
      <t>ドウロウ</t>
    </rPh>
    <phoneticPr fontId="17"/>
  </si>
  <si>
    <t>すみれ・小菊プランで自宅祭壇が必要な場合</t>
    <phoneticPr fontId="17"/>
  </si>
  <si>
    <t>すみれ・小菊プランで自宅仏壇にお花が必要な場合</t>
    <rPh sb="10" eb="12">
      <t>ジタク</t>
    </rPh>
    <rPh sb="12" eb="14">
      <t>ブツダン</t>
    </rPh>
    <phoneticPr fontId="17"/>
  </si>
  <si>
    <r>
      <t>総合計</t>
    </r>
    <r>
      <rPr>
        <b/>
        <sz val="14"/>
        <color theme="1"/>
        <rFont val="ＭＳ Ｐゴシック"/>
        <family val="3"/>
        <charset val="128"/>
        <scheme val="minor"/>
      </rPr>
      <t>(税込み)</t>
    </r>
    <rPh sb="0" eb="3">
      <t>ソウゴウケイ</t>
    </rPh>
    <rPh sb="4" eb="6">
      <t>ゼイコ</t>
    </rPh>
    <phoneticPr fontId="17"/>
  </si>
  <si>
    <t>式場とご自宅にお飾りいたします</t>
    <rPh sb="0" eb="2">
      <t>シキジョウ</t>
    </rPh>
    <rPh sb="4" eb="6">
      <t>ジタク</t>
    </rPh>
    <rPh sb="8" eb="9">
      <t>カザ</t>
    </rPh>
    <phoneticPr fontId="17"/>
  </si>
  <si>
    <t>サンプレアホール香典返し･引出物</t>
    <phoneticPr fontId="17"/>
  </si>
  <si>
    <t>会葬のお礼状。基本的に香典返しと同数ご用意いたします</t>
    <rPh sb="0" eb="2">
      <t>カイソウ</t>
    </rPh>
    <rPh sb="4" eb="6">
      <t>レイジョウ</t>
    </rPh>
    <rPh sb="7" eb="10">
      <t>キホンテキ</t>
    </rPh>
    <phoneticPr fontId="17"/>
  </si>
  <si>
    <t>家族中心の少人数で１日葬／通夜なし</t>
    <rPh sb="0" eb="4">
      <t>カゾクチュウシン</t>
    </rPh>
    <rPh sb="5" eb="8">
      <t>ショウニンズウ</t>
    </rPh>
    <rPh sb="10" eb="11">
      <t>ニチ</t>
    </rPh>
    <rPh sb="11" eb="12">
      <t>ソウ</t>
    </rPh>
    <phoneticPr fontId="1"/>
  </si>
  <si>
    <t>沢山のお花を飾る１日葬／通夜なし</t>
    <rPh sb="0" eb="2">
      <t>タクサン</t>
    </rPh>
    <phoneticPr fontId="1"/>
  </si>
  <si>
    <t>いただきます。　余りはご自宅へ配達します。</t>
    <rPh sb="8" eb="9">
      <t>アマ</t>
    </rPh>
    <rPh sb="12" eb="14">
      <t>ジタク</t>
    </rPh>
    <rPh sb="15" eb="17">
      <t>ハイタツ</t>
    </rPh>
    <phoneticPr fontId="1"/>
  </si>
  <si>
    <t>精進料理「絢」　お寺様用のお料理</t>
    <rPh sb="5" eb="6">
      <t>アヤ</t>
    </rPh>
    <rPh sb="9" eb="11">
      <t>テラサマ</t>
    </rPh>
    <rPh sb="11" eb="12">
      <t>ヨウ</t>
    </rPh>
    <rPh sb="14" eb="16">
      <t>リョウリ</t>
    </rPh>
    <phoneticPr fontId="1"/>
  </si>
  <si>
    <t>精進料理「楓」　お寺様用のお料理</t>
    <rPh sb="0" eb="4">
      <t>ショウジンリョウリ</t>
    </rPh>
    <rPh sb="5" eb="6">
      <t>カエデ</t>
    </rPh>
    <phoneticPr fontId="1"/>
  </si>
  <si>
    <t>混合料理「葵」　お寺様用のお料理</t>
    <rPh sb="0" eb="4">
      <t>コンゴウリョウリ</t>
    </rPh>
    <rPh sb="5" eb="6">
      <t>アオイ</t>
    </rPh>
    <phoneticPr fontId="1"/>
  </si>
  <si>
    <t>一日葬</t>
    <rPh sb="0" eb="1">
      <t>イチ</t>
    </rPh>
    <rPh sb="1" eb="2">
      <t>ニチ</t>
    </rPh>
    <rPh sb="2" eb="3">
      <t>ソウ</t>
    </rPh>
    <phoneticPr fontId="17"/>
  </si>
  <si>
    <t xml:space="preserve"> 通夜/　無し</t>
    <rPh sb="1" eb="3">
      <t>ツヤ</t>
    </rPh>
    <rPh sb="5" eb="6">
      <t>ナ</t>
    </rPh>
    <phoneticPr fontId="17"/>
  </si>
  <si>
    <t xml:space="preserve"> 葬儀/ 儀式なし</t>
    <rPh sb="1" eb="3">
      <t>ソウギ</t>
    </rPh>
    <rPh sb="5" eb="7">
      <t>ギシキ</t>
    </rPh>
    <phoneticPr fontId="17"/>
  </si>
  <si>
    <t xml:space="preserve"> 葬儀/ご家族で</t>
    <rPh sb="1" eb="3">
      <t>ソウギ</t>
    </rPh>
    <phoneticPr fontId="17"/>
  </si>
  <si>
    <t>わかば1日葬 [NK]プラン 【家族葬】</t>
    <rPh sb="4" eb="5">
      <t>ニチ</t>
    </rPh>
    <rPh sb="5" eb="6">
      <t>ソウ</t>
    </rPh>
    <phoneticPr fontId="1"/>
  </si>
  <si>
    <t xml:space="preserve"> 葬儀/家族・親族で</t>
    <rPh sb="1" eb="3">
      <t>ソウギ</t>
    </rPh>
    <phoneticPr fontId="17"/>
  </si>
  <si>
    <t>わかば2日葬 [TK]プラン 【家族葬】</t>
    <rPh sb="4" eb="5">
      <t>ニチ</t>
    </rPh>
    <rPh sb="5" eb="6">
      <t>ソウ</t>
    </rPh>
    <phoneticPr fontId="1"/>
  </si>
  <si>
    <t>二日葬</t>
    <rPh sb="0" eb="1">
      <t>2</t>
    </rPh>
    <rPh sb="1" eb="2">
      <t>ニチ</t>
    </rPh>
    <rPh sb="2" eb="3">
      <t>ソウ</t>
    </rPh>
    <phoneticPr fontId="17"/>
  </si>
  <si>
    <t>家族・親族の少人数で</t>
    <rPh sb="0" eb="2">
      <t>カゾク</t>
    </rPh>
    <rPh sb="3" eb="5">
      <t>シンゾク</t>
    </rPh>
    <rPh sb="6" eb="9">
      <t>ショウニンズウ</t>
    </rPh>
    <phoneticPr fontId="1"/>
  </si>
  <si>
    <t>さくら１日葬 [NK]プラン 【家族葬】</t>
    <rPh sb="5" eb="6">
      <t>ソウ</t>
    </rPh>
    <phoneticPr fontId="1"/>
  </si>
  <si>
    <t>さくら２日葬 [TK]プラン 【家族葬】</t>
    <rPh sb="5" eb="6">
      <t>ソウ</t>
    </rPh>
    <phoneticPr fontId="1"/>
  </si>
  <si>
    <t>雅　１日葬 [NK]プラン 【家族葬】</t>
    <rPh sb="0" eb="1">
      <t>ミヤビ</t>
    </rPh>
    <phoneticPr fontId="1"/>
  </si>
  <si>
    <t>雅　２日葬 [TK]プラン 【家族葬】</t>
    <rPh sb="0" eb="1">
      <t>ミヤビ</t>
    </rPh>
    <phoneticPr fontId="1"/>
  </si>
  <si>
    <t>雅　２日葬 [KK]プラン 【家族葬】</t>
    <rPh sb="0" eb="1">
      <t>ミヤビ</t>
    </rPh>
    <phoneticPr fontId="1"/>
  </si>
  <si>
    <t>清華１日葬 [NK]プラン 【家族葬】</t>
    <rPh sb="0" eb="1">
      <t>キヨシ</t>
    </rPh>
    <rPh sb="1" eb="2">
      <t>ハナ</t>
    </rPh>
    <phoneticPr fontId="1"/>
  </si>
  <si>
    <t>清華２日葬 [TK]プラン 【家族葬】</t>
    <rPh sb="0" eb="1">
      <t>キヨシ</t>
    </rPh>
    <rPh sb="1" eb="2">
      <t>ハナ</t>
    </rPh>
    <phoneticPr fontId="1"/>
  </si>
  <si>
    <t>清華２日葬 [KK]プラン 【家族葬】</t>
    <rPh sb="0" eb="1">
      <t>キヨシ</t>
    </rPh>
    <rPh sb="1" eb="2">
      <t>ハナ</t>
    </rPh>
    <phoneticPr fontId="1"/>
  </si>
  <si>
    <t>宝華１日葬 [NK]プラン 【家族葬】</t>
    <rPh sb="0" eb="1">
      <t>タカラ</t>
    </rPh>
    <rPh sb="1" eb="2">
      <t>ハナ</t>
    </rPh>
    <phoneticPr fontId="1"/>
  </si>
  <si>
    <t>宝華２日葬 [TK]プラン 【家族葬】</t>
    <rPh sb="0" eb="1">
      <t>タカラ</t>
    </rPh>
    <rPh sb="1" eb="2">
      <t>ハナ</t>
    </rPh>
    <phoneticPr fontId="1"/>
  </si>
  <si>
    <t>宝華２日葬 [KK]プラン 【家族葬】</t>
    <rPh sb="0" eb="1">
      <t>タカラ</t>
    </rPh>
    <rPh sb="1" eb="2">
      <t>ハナ</t>
    </rPh>
    <phoneticPr fontId="1"/>
  </si>
  <si>
    <t>華厳１日葬 [NK]プラン 【家族葬】</t>
    <rPh sb="0" eb="2">
      <t>ケゴン</t>
    </rPh>
    <phoneticPr fontId="1"/>
  </si>
  <si>
    <t>華厳２日葬 [TK]プラン 【家族葬】</t>
    <rPh sb="0" eb="2">
      <t>ケゴン</t>
    </rPh>
    <phoneticPr fontId="1"/>
  </si>
  <si>
    <t>華厳２日葬 [KK]プラン 【家族葬】</t>
    <rPh sb="0" eb="2">
      <t>ケゴン</t>
    </rPh>
    <phoneticPr fontId="1"/>
  </si>
  <si>
    <t>さくら１日葬 [NI]プラン 【一般葬】</t>
    <rPh sb="5" eb="6">
      <t>ソウ</t>
    </rPh>
    <rPh sb="16" eb="18">
      <t>イッパン</t>
    </rPh>
    <phoneticPr fontId="1"/>
  </si>
  <si>
    <t xml:space="preserve"> 葬儀/一般会葬有り</t>
    <rPh sb="1" eb="3">
      <t>ソウギ</t>
    </rPh>
    <phoneticPr fontId="17"/>
  </si>
  <si>
    <t>さくら２日葬 [TI]プラン 【一般葬】</t>
    <rPh sb="5" eb="6">
      <t>ソウ</t>
    </rPh>
    <phoneticPr fontId="1"/>
  </si>
  <si>
    <t>さくら２日葬 [KI]プラン 【一般葬】</t>
    <rPh sb="5" eb="6">
      <t>ソウ</t>
    </rPh>
    <phoneticPr fontId="1"/>
  </si>
  <si>
    <t>さくら２日葬 [II]プラン 【一般葬】</t>
    <rPh sb="5" eb="6">
      <t>ソウ</t>
    </rPh>
    <phoneticPr fontId="1"/>
  </si>
  <si>
    <t>雅　１日葬 [NI]プラン 【一般葬】</t>
    <rPh sb="0" eb="1">
      <t>ミヤビ</t>
    </rPh>
    <phoneticPr fontId="1"/>
  </si>
  <si>
    <t>雅　２日葬 [TI]プラン 【一般葬】</t>
    <rPh sb="0" eb="1">
      <t>ミヤビ</t>
    </rPh>
    <phoneticPr fontId="1"/>
  </si>
  <si>
    <t>雅　２日葬 [KI]プラン 【一般葬】</t>
    <rPh sb="0" eb="1">
      <t>ミヤビ</t>
    </rPh>
    <phoneticPr fontId="1"/>
  </si>
  <si>
    <t>雅　２日葬 [II]プラン 【一般葬】</t>
    <rPh sb="0" eb="1">
      <t>ミヤビ</t>
    </rPh>
    <phoneticPr fontId="1"/>
  </si>
  <si>
    <t>清華１日葬 [NI]プラン 【一般葬】</t>
    <rPh sb="0" eb="1">
      <t>キヨシ</t>
    </rPh>
    <rPh sb="1" eb="2">
      <t>ハナ</t>
    </rPh>
    <phoneticPr fontId="1"/>
  </si>
  <si>
    <t>清華２日葬 [TI]プラン 【一般葬】</t>
    <rPh sb="0" eb="1">
      <t>キヨシ</t>
    </rPh>
    <rPh sb="1" eb="2">
      <t>ハナ</t>
    </rPh>
    <phoneticPr fontId="1"/>
  </si>
  <si>
    <t>清華２日葬 [KI]プラン 【一般葬】</t>
    <rPh sb="0" eb="1">
      <t>キヨシ</t>
    </rPh>
    <rPh sb="1" eb="2">
      <t>ハナ</t>
    </rPh>
    <phoneticPr fontId="1"/>
  </si>
  <si>
    <t>清華２日葬 [II]プラン 【一般葬】</t>
    <rPh sb="0" eb="1">
      <t>キヨシ</t>
    </rPh>
    <rPh sb="1" eb="2">
      <t>ハナ</t>
    </rPh>
    <phoneticPr fontId="1"/>
  </si>
  <si>
    <t>宝華１日葬 [NI]プラン 【一般葬】</t>
    <rPh sb="0" eb="1">
      <t>タカラ</t>
    </rPh>
    <rPh sb="1" eb="2">
      <t>ハナ</t>
    </rPh>
    <phoneticPr fontId="1"/>
  </si>
  <si>
    <t>宝華２日葬 [TI]プラン 【一般葬】</t>
    <rPh sb="0" eb="1">
      <t>タカラ</t>
    </rPh>
    <rPh sb="1" eb="2">
      <t>ハナ</t>
    </rPh>
    <phoneticPr fontId="1"/>
  </si>
  <si>
    <t>宝華２日葬 [KI]プラン 【一般葬】</t>
    <rPh sb="0" eb="1">
      <t>タカラ</t>
    </rPh>
    <rPh sb="1" eb="2">
      <t>ハナ</t>
    </rPh>
    <phoneticPr fontId="1"/>
  </si>
  <si>
    <t>宝華２日葬 [II]プラン 【一般葬】</t>
    <rPh sb="0" eb="1">
      <t>タカラ</t>
    </rPh>
    <rPh sb="1" eb="2">
      <t>ハナ</t>
    </rPh>
    <phoneticPr fontId="1"/>
  </si>
  <si>
    <t>華厳１日葬 [NI]プラン 【一般葬】</t>
    <rPh sb="0" eb="2">
      <t>ケゴン</t>
    </rPh>
    <phoneticPr fontId="1"/>
  </si>
  <si>
    <t>華厳２日葬 [TI]プラン 【一般葬】</t>
    <rPh sb="0" eb="2">
      <t>ケゴン</t>
    </rPh>
    <phoneticPr fontId="1"/>
  </si>
  <si>
    <t>華厳２日葬 [KI]プラン 【一般葬】</t>
    <rPh sb="0" eb="2">
      <t>ケゴン</t>
    </rPh>
    <phoneticPr fontId="1"/>
  </si>
  <si>
    <t>華厳２日葬 [II]プラン 【一般葬】</t>
    <rPh sb="0" eb="2">
      <t>ケゴン</t>
    </rPh>
    <phoneticPr fontId="1"/>
  </si>
  <si>
    <t>自宅儀式祭壇</t>
    <rPh sb="0" eb="2">
      <t>ジタク</t>
    </rPh>
    <rPh sb="2" eb="4">
      <t>ギシキ</t>
    </rPh>
    <rPh sb="4" eb="6">
      <t>サイダン</t>
    </rPh>
    <phoneticPr fontId="17"/>
  </si>
  <si>
    <t>冬期11km～20kmの追加料金</t>
    <phoneticPr fontId="1"/>
  </si>
  <si>
    <t>お棺サイズ変更</t>
    <rPh sb="1" eb="2">
      <t>ヒツギ</t>
    </rPh>
    <rPh sb="5" eb="7">
      <t>ヘンコウ</t>
    </rPh>
    <phoneticPr fontId="1"/>
  </si>
  <si>
    <t>Aサイズ</t>
    <phoneticPr fontId="1"/>
  </si>
  <si>
    <t>すみれＬ　プラン1日葬 【家族葬】</t>
    <phoneticPr fontId="17"/>
  </si>
  <si>
    <t>わかば2日葬 [KK]プラン 【家族葬】</t>
    <phoneticPr fontId="1"/>
  </si>
  <si>
    <t xml:space="preserve"> 通夜/家族・親族で</t>
    <rPh sb="1" eb="3">
      <t>ツヤ</t>
    </rPh>
    <rPh sb="4" eb="6">
      <t>カゾク</t>
    </rPh>
    <rPh sb="7" eb="9">
      <t>シンゾク</t>
    </rPh>
    <phoneticPr fontId="17"/>
  </si>
  <si>
    <t>お花を飾る１日葬／通夜なし</t>
    <phoneticPr fontId="1"/>
  </si>
  <si>
    <t>さくら２日葬 [KK]プラン 【家族葬】</t>
    <phoneticPr fontId="1"/>
  </si>
  <si>
    <t>白木祭壇を使用する１日葬／通夜なし</t>
    <phoneticPr fontId="1"/>
  </si>
  <si>
    <t>白木祭壇を使用します</t>
    <phoneticPr fontId="1"/>
  </si>
  <si>
    <t>白木祭壇を使用します</t>
    <phoneticPr fontId="1"/>
  </si>
  <si>
    <t xml:space="preserve"> 通夜/一般会葬有り</t>
    <phoneticPr fontId="17"/>
  </si>
  <si>
    <t xml:space="preserve"> 通夜/一般会葬有り</t>
    <phoneticPr fontId="17"/>
  </si>
  <si>
    <t xml:space="preserve"> 通夜/一般会葬有り</t>
    <phoneticPr fontId="17"/>
  </si>
  <si>
    <t>冬期～20km(西の番・滑川)</t>
    <phoneticPr fontId="1"/>
  </si>
  <si>
    <t>フルーツbox</t>
    <phoneticPr fontId="17"/>
  </si>
  <si>
    <t>Bサイズ</t>
    <phoneticPr fontId="1"/>
  </si>
  <si>
    <t>すみれS　プラン1日葬 【家族葬】</t>
    <phoneticPr fontId="17"/>
  </si>
  <si>
    <t>すみれM　プラン1日葬 【家族葬】</t>
    <phoneticPr fontId="17"/>
  </si>
  <si>
    <t>白木祭壇を使用します</t>
    <phoneticPr fontId="1"/>
  </si>
  <si>
    <t>白木祭壇を使用する１日葬／通夜なし</t>
    <phoneticPr fontId="1"/>
  </si>
  <si>
    <t xml:space="preserve"> 通夜/一般会葬有り</t>
    <phoneticPr fontId="17"/>
  </si>
  <si>
    <t>お寺様が3名様以上の場合</t>
    <phoneticPr fontId="1"/>
  </si>
  <si>
    <t>付き添いで泊まる方が3名様以上の場合</t>
    <rPh sb="12" eb="13">
      <t>サマ</t>
    </rPh>
    <phoneticPr fontId="17"/>
  </si>
  <si>
    <t>ﾏｲｸﾛﾊﾞｽ（定員25名）（２往復）</t>
    <phoneticPr fontId="1"/>
  </si>
  <si>
    <t>中型バス（定員35名）（２往復）</t>
    <rPh sb="0" eb="2">
      <t>チュウガタ</t>
    </rPh>
    <phoneticPr fontId="1"/>
  </si>
  <si>
    <t>大型バス（定員50名）（２往復）</t>
    <rPh sb="0" eb="2">
      <t>オオガタ</t>
    </rPh>
    <rPh sb="5" eb="7">
      <t>テイイン</t>
    </rPh>
    <rPh sb="9" eb="10">
      <t>メイ</t>
    </rPh>
    <rPh sb="13" eb="15">
      <t>オウフク</t>
    </rPh>
    <phoneticPr fontId="1"/>
  </si>
  <si>
    <t xml:space="preserve"> 通夜/小さなお通夜</t>
    <rPh sb="1" eb="3">
      <t>ツヤ</t>
    </rPh>
    <rPh sb="4" eb="5">
      <t>チイ</t>
    </rPh>
    <rPh sb="8" eb="10">
      <t>ツヤ</t>
    </rPh>
    <phoneticPr fontId="17"/>
  </si>
  <si>
    <t>小さなお通夜</t>
    <rPh sb="0" eb="1">
      <t>チイ</t>
    </rPh>
    <rPh sb="4" eb="6">
      <t>ツヤ</t>
    </rPh>
    <phoneticPr fontId="17"/>
  </si>
  <si>
    <t>お寺様とご家族だけで小さなお通夜</t>
    <rPh sb="1" eb="3">
      <t>テラサマ</t>
    </rPh>
    <rPh sb="5" eb="7">
      <t>カゾク</t>
    </rPh>
    <rPh sb="10" eb="11">
      <t>チイ</t>
    </rPh>
    <rPh sb="14" eb="16">
      <t>ツヤ</t>
    </rPh>
    <phoneticPr fontId="1"/>
  </si>
  <si>
    <t>家族中心の少人数で２日葬／小さなお通夜</t>
    <rPh sb="0" eb="4">
      <t>カゾクチュウシン</t>
    </rPh>
    <rPh sb="5" eb="8">
      <t>ショウニンズウ</t>
    </rPh>
    <rPh sb="17" eb="19">
      <t>ツヤ</t>
    </rPh>
    <phoneticPr fontId="1"/>
  </si>
  <si>
    <t>お花を飾る２日葬／小さなお通夜</t>
    <phoneticPr fontId="1"/>
  </si>
  <si>
    <t>沢山のお花を飾る２日葬／小さなお通夜</t>
    <rPh sb="0" eb="2">
      <t>タクサン</t>
    </rPh>
    <phoneticPr fontId="1"/>
  </si>
  <si>
    <t>白木祭壇を使用する２日葬／小さなお通夜</t>
    <phoneticPr fontId="1"/>
  </si>
  <si>
    <t>二日葬／小さなお通夜</t>
    <rPh sb="0" eb="2">
      <t>フツカ</t>
    </rPh>
    <rPh sb="2" eb="3">
      <t>ソウ</t>
    </rPh>
    <rPh sb="4" eb="5">
      <t>チイ</t>
    </rPh>
    <phoneticPr fontId="17"/>
  </si>
  <si>
    <t>指定足袋のあるお寺様の場合</t>
    <rPh sb="0" eb="4">
      <t>シテイタビ</t>
    </rPh>
    <rPh sb="8" eb="9">
      <t>テラ</t>
    </rPh>
    <rPh sb="9" eb="10">
      <t>サマ</t>
    </rPh>
    <rPh sb="11" eb="13">
      <t>バアイ</t>
    </rPh>
    <phoneticPr fontId="17"/>
  </si>
  <si>
    <t>引出物の花束・袋詰めとして、事前にご用意させて</t>
    <phoneticPr fontId="1"/>
  </si>
  <si>
    <t>ご親戚の皆様から頂く生花・かご盛はご会葬者と</t>
    <rPh sb="18" eb="21">
      <t>カイソウシャ</t>
    </rPh>
    <phoneticPr fontId="1"/>
  </si>
  <si>
    <t>高級足袋差額</t>
    <rPh sb="0" eb="4">
      <t>コウキュウタビ</t>
    </rPh>
    <rPh sb="4" eb="6">
      <t>サガク</t>
    </rPh>
    <phoneticPr fontId="17"/>
  </si>
  <si>
    <t>初七日法要に出席されるご親族へお返しの品</t>
    <rPh sb="0" eb="5">
      <t>ショナノカホウヨウ</t>
    </rPh>
    <rPh sb="6" eb="8">
      <t>シュッセキ</t>
    </rPh>
    <rPh sb="12" eb="14">
      <t>シンゾク</t>
    </rPh>
    <rPh sb="16" eb="17">
      <t>カエ</t>
    </rPh>
    <rPh sb="19" eb="20">
      <t>シナ</t>
    </rPh>
    <phoneticPr fontId="1"/>
  </si>
  <si>
    <t>KKから葬儀・通夜ともに一般葬へ変更</t>
    <rPh sb="4" eb="6">
      <t>ソウギ</t>
    </rPh>
    <rPh sb="7" eb="9">
      <t>ツヤ</t>
    </rPh>
    <rPh sb="12" eb="14">
      <t>イッパン</t>
    </rPh>
    <rPh sb="14" eb="15">
      <t>ソウ</t>
    </rPh>
    <rPh sb="16" eb="18">
      <t>ヘンコウ</t>
    </rPh>
    <phoneticPr fontId="1"/>
  </si>
  <si>
    <t>サンプレアホール家族葬プラン</t>
    <rPh sb="8" eb="10">
      <t>カゾク</t>
    </rPh>
    <rPh sb="10" eb="11">
      <t>ソウ</t>
    </rPh>
    <phoneticPr fontId="17"/>
  </si>
  <si>
    <r>
      <t>お香典のお返しの品　</t>
    </r>
    <r>
      <rPr>
        <sz val="10"/>
        <color rgb="FFFF0000"/>
        <rFont val="ＭＳ Ｐゴシック"/>
        <family val="3"/>
        <charset val="128"/>
        <scheme val="minor"/>
      </rPr>
      <t>（返品可能）</t>
    </r>
    <rPh sb="1" eb="3">
      <t>コウデン</t>
    </rPh>
    <rPh sb="8" eb="9">
      <t>シナ</t>
    </rPh>
    <rPh sb="11" eb="15">
      <t>ヘンピンカノウ</t>
    </rPh>
    <phoneticPr fontId="1"/>
  </si>
  <si>
    <r>
      <t>お香典のお返しの品　</t>
    </r>
    <r>
      <rPr>
        <sz val="10"/>
        <color rgb="FFFF0000"/>
        <rFont val="ＭＳ Ｐゴシック"/>
        <family val="3"/>
        <charset val="128"/>
        <scheme val="minor"/>
      </rPr>
      <t>（返品可能）</t>
    </r>
    <rPh sb="1" eb="3">
      <t>コウデン</t>
    </rPh>
    <rPh sb="8" eb="9">
      <t>シナ</t>
    </rPh>
    <phoneticPr fontId="1"/>
  </si>
  <si>
    <t>お香典のお返しの品　（返品可能）</t>
    <rPh sb="1" eb="3">
      <t>コウデン</t>
    </rPh>
    <rPh sb="8" eb="9">
      <t>シナ</t>
    </rPh>
    <phoneticPr fontId="1"/>
  </si>
  <si>
    <t>お通夜の会葬お礼の品　（返品可能）</t>
    <rPh sb="1" eb="3">
      <t>ツヤ</t>
    </rPh>
    <rPh sb="4" eb="6">
      <t>カイソウ</t>
    </rPh>
    <rPh sb="7" eb="8">
      <t>レイ</t>
    </rPh>
    <rPh sb="9" eb="10">
      <t>シナ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</si>
</sst>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;&quot;▲ &quot;#,##0"/>
    <numFmt numFmtId="177" formatCode="#,##0;[Red]&quot;▲ &quot;#,##0"/>
    <numFmt numFmtId="178" formatCode="#,##0_);[Red]\(#,##0\)"/>
  </numFmts>
  <fonts count="4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color theme="1" tint="0.49998474074526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 tint="0.34998626667073579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BIZ UD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28"/>
      <color theme="1"/>
      <name val="ＭＳ Ｐゴシック"/>
      <family val="3"/>
      <charset val="128"/>
      <scheme val="minor"/>
    </font>
    <font>
      <b/>
      <sz val="28"/>
      <color theme="1" tint="0.499984740745262"/>
      <name val="ＭＳ Ｐゴシック"/>
      <family val="3"/>
      <charset val="128"/>
      <scheme val="minor"/>
    </font>
    <font>
      <b/>
      <sz val="28"/>
      <color theme="1" tint="0.3499862666707357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u/>
      <sz val="11"/>
      <color theme="10"/>
      <name val="ＭＳ Ｐゴシック"/>
      <family val="3"/>
      <charset val="128"/>
      <scheme val="minor"/>
    </font>
    <font>
      <sz val="16"/>
      <color theme="1"/>
      <name val="ＤＦＧ中丸ゴシック体"/>
      <family val="3"/>
      <charset val="128"/>
    </font>
    <font>
      <sz val="16"/>
      <color rgb="FF202124"/>
      <name val="ＤＦＧ中丸ゴシック体"/>
      <family val="3"/>
      <charset val="128"/>
    </font>
    <font>
      <sz val="10"/>
      <name val="HGP平成明朝体W9"/>
      <family val="1"/>
      <charset val="128"/>
    </font>
    <font>
      <sz val="9"/>
      <color theme="1"/>
      <name val="ＭＳ Ｐゴシック"/>
      <family val="3"/>
      <charset val="128"/>
      <scheme val="major"/>
    </font>
    <font>
      <b/>
      <sz val="24"/>
      <color theme="1"/>
      <name val="UD デジタル 教科書体 N-B"/>
      <family val="1"/>
      <charset val="128"/>
    </font>
    <font>
      <b/>
      <sz val="24"/>
      <name val="UD デジタル 教科書体 N-B"/>
      <family val="1"/>
      <charset val="128"/>
    </font>
    <font>
      <sz val="9"/>
      <color theme="1"/>
      <name val="UD デジタル 教科書体 N-B"/>
      <family val="1"/>
      <charset val="128"/>
    </font>
    <font>
      <b/>
      <sz val="14"/>
      <color rgb="FFFF0000"/>
      <name val="UD デジタル 教科書体 N-B"/>
      <family val="1"/>
      <charset val="128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3D7F0"/>
        <bgColor indexed="64"/>
      </patternFill>
    </fill>
    <fill>
      <patternFill patternType="solid">
        <fgColor rgb="FFC3CC52"/>
        <bgColor indexed="64"/>
      </patternFill>
    </fill>
    <fill>
      <patternFill patternType="solid">
        <fgColor rgb="FFEAEDC1"/>
        <bgColor indexed="64"/>
      </patternFill>
    </fill>
    <fill>
      <gradientFill degree="90">
        <stop position="0">
          <color rgb="FFFFFFFF"/>
        </stop>
        <stop position="0.5">
          <color rgb="FFFF9999"/>
        </stop>
        <stop position="1">
          <color rgb="FFFFFFFF"/>
        </stop>
      </gradientFill>
    </fill>
  </fills>
  <borders count="10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theme="8"/>
      </left>
      <right/>
      <top style="double">
        <color theme="8"/>
      </top>
      <bottom/>
      <diagonal/>
    </border>
    <border>
      <left/>
      <right/>
      <top style="double">
        <color theme="8"/>
      </top>
      <bottom/>
      <diagonal/>
    </border>
    <border>
      <left/>
      <right style="thin">
        <color indexed="64"/>
      </right>
      <top style="double">
        <color theme="8"/>
      </top>
      <bottom/>
      <diagonal/>
    </border>
    <border>
      <left style="thin">
        <color indexed="64"/>
      </left>
      <right/>
      <top style="double">
        <color theme="8"/>
      </top>
      <bottom/>
      <diagonal/>
    </border>
    <border>
      <left/>
      <right style="double">
        <color theme="8"/>
      </right>
      <top style="double">
        <color theme="8"/>
      </top>
      <bottom/>
      <diagonal/>
    </border>
    <border>
      <left style="double">
        <color theme="8"/>
      </left>
      <right/>
      <top/>
      <bottom style="double">
        <color theme="8"/>
      </bottom>
      <diagonal/>
    </border>
    <border>
      <left/>
      <right/>
      <top/>
      <bottom style="double">
        <color theme="8"/>
      </bottom>
      <diagonal/>
    </border>
    <border>
      <left/>
      <right style="thin">
        <color indexed="64"/>
      </right>
      <top/>
      <bottom style="double">
        <color theme="8"/>
      </bottom>
      <diagonal/>
    </border>
    <border>
      <left style="thin">
        <color indexed="64"/>
      </left>
      <right/>
      <top/>
      <bottom style="double">
        <color theme="8"/>
      </bottom>
      <diagonal/>
    </border>
    <border>
      <left/>
      <right style="double">
        <color theme="8"/>
      </right>
      <top/>
      <bottom style="double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/>
      <top style="medium">
        <color indexed="64"/>
      </top>
      <bottom style="double">
        <color auto="1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342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shrinkToFit="1"/>
      <protection locked="0"/>
    </xf>
    <xf numFmtId="178" fontId="4" fillId="0" borderId="0" xfId="0" applyNumberFormat="1" applyFont="1" applyProtection="1">
      <alignment vertical="center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178" fontId="6" fillId="0" borderId="8" xfId="1" applyNumberFormat="1" applyFont="1" applyBorder="1" applyAlignment="1" applyProtection="1">
      <alignment horizontal="right" vertical="center" shrinkToFit="1"/>
      <protection locked="0"/>
    </xf>
    <xf numFmtId="0" fontId="4" fillId="0" borderId="3" xfId="0" applyFont="1" applyBorder="1" applyProtection="1">
      <alignment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178" fontId="6" fillId="3" borderId="8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left" vertical="center" indent="1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4" fillId="0" borderId="1" xfId="0" applyFont="1" applyBorder="1" applyProtection="1">
      <alignment vertical="center"/>
      <protection locked="0"/>
    </xf>
    <xf numFmtId="178" fontId="4" fillId="0" borderId="8" xfId="0" applyNumberFormat="1" applyFont="1" applyBorder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vertical="center" shrinkToFit="1"/>
      <protection locked="0"/>
    </xf>
    <xf numFmtId="176" fontId="6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4" borderId="15" xfId="0" applyFont="1" applyFill="1" applyBorder="1" applyAlignment="1" applyProtection="1">
      <alignment vertical="center" shrinkToFit="1"/>
      <protection locked="0"/>
    </xf>
    <xf numFmtId="0" fontId="6" fillId="3" borderId="8" xfId="0" applyFont="1" applyFill="1" applyBorder="1" applyAlignment="1" applyProtection="1">
      <alignment horizontal="center" vertical="center" shrinkToFit="1"/>
      <protection locked="0"/>
    </xf>
    <xf numFmtId="0" fontId="6" fillId="4" borderId="0" xfId="0" applyFont="1" applyFill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6" fillId="4" borderId="8" xfId="0" applyFont="1" applyFill="1" applyBorder="1" applyAlignment="1" applyProtection="1">
      <alignment vertical="center" shrinkToFit="1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178" fontId="6" fillId="0" borderId="0" xfId="1" applyNumberFormat="1" applyFont="1" applyBorder="1" applyAlignment="1" applyProtection="1">
      <alignment horizontal="right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178" fontId="6" fillId="3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0" xfId="0" applyFont="1" applyFill="1" applyAlignment="1" applyProtection="1">
      <alignment horizontal="center" vertical="center" shrinkToFit="1"/>
      <protection locked="0"/>
    </xf>
    <xf numFmtId="0" fontId="9" fillId="4" borderId="2" xfId="0" applyFont="1" applyFill="1" applyBorder="1" applyAlignment="1" applyProtection="1">
      <alignment vertical="center" shrinkToFit="1"/>
      <protection locked="0"/>
    </xf>
    <xf numFmtId="0" fontId="9" fillId="4" borderId="4" xfId="0" applyFont="1" applyFill="1" applyBorder="1" applyAlignment="1" applyProtection="1">
      <alignment vertical="center" shrinkToFit="1"/>
      <protection locked="0"/>
    </xf>
    <xf numFmtId="0" fontId="9" fillId="4" borderId="7" xfId="0" applyFont="1" applyFill="1" applyBorder="1" applyAlignment="1" applyProtection="1">
      <alignment vertical="center" shrinkToFit="1"/>
      <protection locked="0"/>
    </xf>
    <xf numFmtId="0" fontId="6" fillId="0" borderId="31" xfId="0" applyFont="1" applyBorder="1" applyAlignment="1">
      <alignment vertical="center" shrinkToFit="1"/>
    </xf>
    <xf numFmtId="58" fontId="4" fillId="0" borderId="0" xfId="0" applyNumberFormat="1" applyFont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0" fontId="0" fillId="0" borderId="0" xfId="0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8" fillId="9" borderId="28" xfId="0" applyFont="1" applyFill="1" applyBorder="1" applyAlignment="1" applyProtection="1">
      <alignment horizontal="center" vertical="center" shrinkToFit="1"/>
      <protection locked="0"/>
    </xf>
    <xf numFmtId="176" fontId="6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8" borderId="29" xfId="0" applyFont="1" applyFill="1" applyBorder="1" applyAlignment="1" applyProtection="1">
      <alignment horizontal="center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</xf>
    <xf numFmtId="0" fontId="6" fillId="0" borderId="0" xfId="0" applyFont="1" applyAlignment="1">
      <alignment vertical="center" shrinkToFit="1"/>
    </xf>
    <xf numFmtId="177" fontId="6" fillId="0" borderId="13" xfId="1" applyNumberFormat="1" applyFont="1" applyFill="1" applyBorder="1" applyAlignment="1" applyProtection="1">
      <alignment horizontal="right" vertical="center" shrinkToFit="1"/>
    </xf>
    <xf numFmtId="0" fontId="6" fillId="0" borderId="27" xfId="0" applyFont="1" applyBorder="1" applyAlignment="1">
      <alignment vertical="center" shrinkToFit="1"/>
    </xf>
    <xf numFmtId="177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18" fillId="10" borderId="29" xfId="0" applyFont="1" applyFill="1" applyBorder="1" applyAlignment="1" applyProtection="1">
      <alignment horizontal="center" vertical="center" shrinkToFit="1"/>
      <protection locked="0"/>
    </xf>
    <xf numFmtId="0" fontId="18" fillId="11" borderId="29" xfId="0" applyFont="1" applyFill="1" applyBorder="1" applyAlignment="1" applyProtection="1">
      <alignment horizontal="center" vertical="center" shrinkToFit="1"/>
      <protection locked="0"/>
    </xf>
    <xf numFmtId="6" fontId="5" fillId="0" borderId="0" xfId="2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177" fontId="9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13" borderId="28" xfId="0" applyFont="1" applyFill="1" applyBorder="1" applyAlignment="1" applyProtection="1">
      <alignment horizontal="center" vertical="center" shrinkToFit="1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6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0" fontId="13" fillId="0" borderId="0" xfId="0" applyFont="1" applyAlignment="1" applyProtection="1">
      <alignment horizontal="centerContinuous" vertical="center"/>
      <protection locked="0"/>
    </xf>
    <xf numFmtId="6" fontId="14" fillId="0" borderId="0" xfId="0" applyNumberFormat="1" applyFont="1">
      <alignment vertical="center"/>
    </xf>
    <xf numFmtId="0" fontId="4" fillId="2" borderId="0" xfId="0" applyFont="1" applyFill="1" applyProtection="1">
      <alignment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177" fontId="6" fillId="2" borderId="0" xfId="1" applyNumberFormat="1" applyFont="1" applyFill="1" applyBorder="1" applyAlignment="1" applyProtection="1">
      <alignment horizontal="right" vertical="center" shrinkToFit="1"/>
    </xf>
    <xf numFmtId="178" fontId="6" fillId="2" borderId="0" xfId="0" applyNumberFormat="1" applyFont="1" applyFill="1" applyProtection="1">
      <alignment vertical="center"/>
      <protection locked="0"/>
    </xf>
    <xf numFmtId="176" fontId="6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2" borderId="0" xfId="0" applyFont="1" applyFill="1" applyAlignment="1">
      <alignment vertical="center" shrinkToFit="1"/>
    </xf>
    <xf numFmtId="0" fontId="4" fillId="2" borderId="0" xfId="0" applyFont="1" applyFill="1" applyAlignment="1" applyProtection="1">
      <alignment horizontal="centerContinuous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Protection="1">
      <alignment vertical="center"/>
      <protection locked="0"/>
    </xf>
    <xf numFmtId="0" fontId="11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" vertical="center"/>
    </xf>
    <xf numFmtId="0" fontId="4" fillId="2" borderId="10" xfId="0" applyFont="1" applyFill="1" applyBorder="1" applyProtection="1">
      <alignment vertical="center"/>
      <protection locked="0"/>
    </xf>
    <xf numFmtId="0" fontId="9" fillId="2" borderId="10" xfId="0" applyFont="1" applyFill="1" applyBorder="1" applyAlignment="1" applyProtection="1">
      <alignment horizontal="left" vertical="center"/>
      <protection locked="0"/>
    </xf>
    <xf numFmtId="177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7" fontId="6" fillId="2" borderId="10" xfId="1" applyNumberFormat="1" applyFont="1" applyFill="1" applyBorder="1" applyAlignment="1" applyProtection="1">
      <alignment horizontal="right" vertical="center" shrinkToFit="1"/>
    </xf>
    <xf numFmtId="0" fontId="9" fillId="2" borderId="10" xfId="0" applyFont="1" applyFill="1" applyBorder="1" applyAlignment="1">
      <alignment vertical="center" shrinkToFit="1"/>
    </xf>
    <xf numFmtId="0" fontId="4" fillId="2" borderId="2" xfId="0" applyFont="1" applyFill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  <protection locked="0"/>
    </xf>
    <xf numFmtId="0" fontId="4" fillId="2" borderId="4" xfId="0" applyFont="1" applyFill="1" applyBorder="1" applyProtection="1">
      <alignment vertical="center"/>
      <protection locked="0"/>
    </xf>
    <xf numFmtId="0" fontId="4" fillId="3" borderId="56" xfId="0" applyFont="1" applyFill="1" applyBorder="1" applyProtection="1">
      <alignment vertical="center"/>
      <protection locked="0"/>
    </xf>
    <xf numFmtId="0" fontId="8" fillId="3" borderId="57" xfId="0" applyFont="1" applyFill="1" applyBorder="1" applyAlignment="1">
      <alignment horizontal="centerContinuous" vertical="center"/>
    </xf>
    <xf numFmtId="6" fontId="8" fillId="3" borderId="58" xfId="2" applyFont="1" applyFill="1" applyBorder="1" applyAlignment="1" applyProtection="1">
      <alignment horizontal="center" vertical="center"/>
    </xf>
    <xf numFmtId="0" fontId="4" fillId="3" borderId="59" xfId="0" applyFont="1" applyFill="1" applyBorder="1" applyProtection="1">
      <alignment vertical="center"/>
      <protection locked="0"/>
    </xf>
    <xf numFmtId="0" fontId="12" fillId="3" borderId="60" xfId="0" applyFont="1" applyFill="1" applyBorder="1">
      <alignment vertical="center"/>
    </xf>
    <xf numFmtId="0" fontId="12" fillId="3" borderId="61" xfId="0" applyFont="1" applyFill="1" applyBorder="1">
      <alignment vertical="center"/>
    </xf>
    <xf numFmtId="0" fontId="16" fillId="0" borderId="0" xfId="0" applyFont="1" applyAlignment="1" applyProtection="1">
      <alignment horizontal="left" vertical="center"/>
      <protection locked="0"/>
    </xf>
    <xf numFmtId="177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7" fontId="16" fillId="0" borderId="0" xfId="1" applyNumberFormat="1" applyFont="1" applyFill="1" applyBorder="1" applyAlignment="1" applyProtection="1">
      <alignment horizontal="left" vertical="center" shrinkToFit="1"/>
    </xf>
    <xf numFmtId="0" fontId="24" fillId="0" borderId="0" xfId="0" applyFont="1" applyProtection="1">
      <alignment vertical="center"/>
      <protection locked="0"/>
    </xf>
    <xf numFmtId="6" fontId="26" fillId="0" borderId="0" xfId="0" applyNumberFormat="1" applyFont="1">
      <alignment vertical="center"/>
    </xf>
    <xf numFmtId="0" fontId="16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6" fillId="4" borderId="8" xfId="0" applyFont="1" applyFill="1" applyBorder="1" applyAlignment="1" applyProtection="1">
      <alignment horizontal="center" vertical="center" shrinkToFit="1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Protection="1">
      <alignment vertical="center"/>
      <protection locked="0"/>
    </xf>
    <xf numFmtId="0" fontId="4" fillId="0" borderId="35" xfId="0" applyFont="1" applyBorder="1" applyProtection="1">
      <alignment vertical="center"/>
      <protection locked="0"/>
    </xf>
    <xf numFmtId="0" fontId="4" fillId="0" borderId="36" xfId="0" applyFont="1" applyBorder="1" applyProtection="1">
      <alignment vertical="center"/>
      <protection locked="0"/>
    </xf>
    <xf numFmtId="0" fontId="9" fillId="4" borderId="64" xfId="0" applyFont="1" applyFill="1" applyBorder="1" applyAlignment="1" applyProtection="1">
      <alignment vertical="center" shrinkToFit="1"/>
      <protection locked="0"/>
    </xf>
    <xf numFmtId="0" fontId="9" fillId="4" borderId="22" xfId="0" applyFont="1" applyFill="1" applyBorder="1" applyAlignment="1" applyProtection="1">
      <alignment vertical="center" shrinkToFit="1"/>
      <protection locked="0"/>
    </xf>
    <xf numFmtId="0" fontId="9" fillId="4" borderId="34" xfId="0" applyFont="1" applyFill="1" applyBorder="1" applyAlignment="1" applyProtection="1">
      <alignment vertical="center" shrinkToFit="1"/>
      <protection locked="0"/>
    </xf>
    <xf numFmtId="178" fontId="6" fillId="4" borderId="23" xfId="0" applyNumberFormat="1" applyFont="1" applyFill="1" applyBorder="1" applyProtection="1">
      <alignment vertical="center"/>
      <protection locked="0"/>
    </xf>
    <xf numFmtId="177" fontId="9" fillId="4" borderId="24" xfId="1" applyNumberFormat="1" applyFont="1" applyFill="1" applyBorder="1" applyAlignment="1" applyProtection="1">
      <alignment horizontal="right" vertical="center" shrinkToFit="1"/>
      <protection locked="0"/>
    </xf>
    <xf numFmtId="177" fontId="6" fillId="4" borderId="24" xfId="1" applyNumberFormat="1" applyFont="1" applyFill="1" applyBorder="1" applyAlignment="1" applyProtection="1">
      <alignment horizontal="right" vertical="center" shrinkToFit="1"/>
      <protection locked="0"/>
    </xf>
    <xf numFmtId="178" fontId="4" fillId="0" borderId="24" xfId="0" applyNumberFormat="1" applyFont="1" applyBorder="1" applyProtection="1">
      <alignment vertical="center"/>
      <protection locked="0"/>
    </xf>
    <xf numFmtId="178" fontId="6" fillId="4" borderId="25" xfId="0" applyNumberFormat="1" applyFont="1" applyFill="1" applyBorder="1" applyProtection="1">
      <alignment vertical="center"/>
      <protection locked="0"/>
    </xf>
    <xf numFmtId="178" fontId="6" fillId="4" borderId="37" xfId="0" applyNumberFormat="1" applyFont="1" applyFill="1" applyBorder="1" applyProtection="1">
      <alignment vertical="center"/>
      <protection locked="0"/>
    </xf>
    <xf numFmtId="177" fontId="6" fillId="4" borderId="25" xfId="1" applyNumberFormat="1" applyFont="1" applyFill="1" applyBorder="1" applyAlignment="1" applyProtection="1">
      <alignment horizontal="right" vertical="center" shrinkToFit="1"/>
      <protection locked="0"/>
    </xf>
    <xf numFmtId="178" fontId="6" fillId="4" borderId="24" xfId="0" applyNumberFormat="1" applyFont="1" applyFill="1" applyBorder="1" applyProtection="1">
      <alignment vertical="center"/>
      <protection locked="0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6" fillId="0" borderId="4" xfId="0" applyFont="1" applyBorder="1" applyAlignment="1" applyProtection="1">
      <alignment horizontal="left" vertical="center" shrinkToFit="1"/>
      <protection locked="0"/>
    </xf>
    <xf numFmtId="0" fontId="6" fillId="0" borderId="42" xfId="0" applyFont="1" applyBorder="1" applyAlignment="1" applyProtection="1">
      <alignment horizontal="left" vertical="center" shrinkToFit="1"/>
      <protection locked="0"/>
    </xf>
    <xf numFmtId="0" fontId="6" fillId="0" borderId="35" xfId="0" applyFont="1" applyBorder="1" applyAlignment="1" applyProtection="1">
      <alignment horizontal="left" vertical="center" shrinkToFit="1"/>
      <protection locked="0"/>
    </xf>
    <xf numFmtId="0" fontId="6" fillId="0" borderId="36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9" fillId="4" borderId="26" xfId="0" applyFont="1" applyFill="1" applyBorder="1" applyAlignment="1" applyProtection="1">
      <alignment vertical="center" shrinkToFit="1"/>
      <protection locked="0"/>
    </xf>
    <xf numFmtId="0" fontId="6" fillId="0" borderId="30" xfId="0" applyFont="1" applyBorder="1" applyAlignment="1" applyProtection="1">
      <alignment vertical="center" shrinkToFit="1"/>
      <protection locked="0"/>
    </xf>
    <xf numFmtId="0" fontId="6" fillId="0" borderId="19" xfId="0" applyFont="1" applyBorder="1" applyAlignment="1" applyProtection="1">
      <alignment vertical="center" shrinkToFit="1"/>
      <protection locked="0"/>
    </xf>
    <xf numFmtId="178" fontId="4" fillId="0" borderId="1" xfId="0" applyNumberFormat="1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78" fontId="4" fillId="0" borderId="3" xfId="0" applyNumberFormat="1" applyFont="1" applyBorder="1" applyProtection="1">
      <alignment vertical="center"/>
      <protection locked="0"/>
    </xf>
    <xf numFmtId="178" fontId="4" fillId="0" borderId="5" xfId="0" applyNumberFormat="1" applyFont="1" applyBorder="1" applyProtection="1">
      <alignment vertical="center"/>
      <protection locked="0"/>
    </xf>
    <xf numFmtId="0" fontId="6" fillId="4" borderId="42" xfId="0" applyFont="1" applyFill="1" applyBorder="1" applyAlignment="1" applyProtection="1">
      <alignment vertical="center" shrinkToFit="1"/>
      <protection locked="0"/>
    </xf>
    <xf numFmtId="6" fontId="28" fillId="2" borderId="0" xfId="2" applyFont="1" applyFill="1" applyBorder="1" applyAlignment="1" applyProtection="1">
      <alignment horizontal="right" vertical="center"/>
    </xf>
    <xf numFmtId="176" fontId="29" fillId="2" borderId="0" xfId="0" applyNumberFormat="1" applyFont="1" applyFill="1" applyAlignment="1">
      <alignment horizontal="right" vertical="center"/>
    </xf>
    <xf numFmtId="177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176" fontId="6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69" xfId="1" applyNumberFormat="1" applyFont="1" applyFill="1" applyBorder="1" applyAlignment="1" applyProtection="1">
      <alignment horizontal="right" vertical="center" shrinkToFit="1"/>
    </xf>
    <xf numFmtId="0" fontId="6" fillId="0" borderId="70" xfId="0" applyFont="1" applyBorder="1" applyAlignment="1">
      <alignment vertical="center" shrinkToFit="1"/>
    </xf>
    <xf numFmtId="0" fontId="6" fillId="0" borderId="74" xfId="0" applyFont="1" applyBorder="1" applyAlignment="1" applyProtection="1">
      <alignment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</xf>
    <xf numFmtId="0" fontId="6" fillId="0" borderId="75" xfId="0" applyFont="1" applyBorder="1" applyAlignment="1">
      <alignment vertical="center" shrinkToFit="1"/>
    </xf>
    <xf numFmtId="0" fontId="6" fillId="0" borderId="77" xfId="0" applyFont="1" applyBorder="1" applyAlignment="1">
      <alignment vertical="center" shrinkToFit="1"/>
    </xf>
    <xf numFmtId="0" fontId="4" fillId="0" borderId="76" xfId="0" applyFont="1" applyBorder="1" applyProtection="1">
      <alignment vertical="center"/>
      <protection locked="0"/>
    </xf>
    <xf numFmtId="0" fontId="4" fillId="0" borderId="77" xfId="0" applyFont="1" applyBorder="1" applyProtection="1">
      <alignment vertical="center"/>
      <protection locked="0"/>
    </xf>
    <xf numFmtId="0" fontId="7" fillId="0" borderId="77" xfId="0" applyFont="1" applyBorder="1" applyAlignment="1" applyProtection="1">
      <alignment shrinkToFit="1"/>
      <protection locked="0"/>
    </xf>
    <xf numFmtId="0" fontId="30" fillId="5" borderId="28" xfId="0" applyFont="1" applyFill="1" applyBorder="1" applyAlignment="1" applyProtection="1">
      <alignment horizontal="center" vertical="center" shrinkToFit="1"/>
      <protection locked="0"/>
    </xf>
    <xf numFmtId="0" fontId="30" fillId="5" borderId="9" xfId="0" applyFont="1" applyFill="1" applyBorder="1" applyAlignment="1" applyProtection="1">
      <alignment horizontal="center" vertical="center"/>
      <protection locked="0"/>
    </xf>
    <xf numFmtId="6" fontId="30" fillId="5" borderId="9" xfId="2" applyFont="1" applyFill="1" applyBorder="1" applyAlignment="1" applyProtection="1">
      <alignment horizontal="center" vertical="center"/>
      <protection locked="0"/>
    </xf>
    <xf numFmtId="0" fontId="30" fillId="5" borderId="32" xfId="0" applyFont="1" applyFill="1" applyBorder="1" applyAlignment="1" applyProtection="1">
      <alignment horizontal="center"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</xf>
    <xf numFmtId="176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7" xfId="0" applyBorder="1" applyAlignment="1">
      <alignment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</xf>
    <xf numFmtId="176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31" xfId="0" applyBorder="1" applyAlignment="1">
      <alignment vertical="center" shrinkToFit="1"/>
    </xf>
    <xf numFmtId="0" fontId="30" fillId="7" borderId="28" xfId="0" applyFont="1" applyFill="1" applyBorder="1" applyAlignment="1" applyProtection="1">
      <alignment horizontal="center" vertical="center" shrinkToFit="1"/>
      <protection locked="0"/>
    </xf>
    <xf numFmtId="0" fontId="30" fillId="7" borderId="9" xfId="0" applyFont="1" applyFill="1" applyBorder="1" applyAlignment="1" applyProtection="1">
      <alignment horizontal="center" vertical="center"/>
      <protection locked="0"/>
    </xf>
    <xf numFmtId="6" fontId="30" fillId="7" borderId="9" xfId="2" applyFont="1" applyFill="1" applyBorder="1" applyAlignment="1" applyProtection="1">
      <alignment horizontal="center" vertical="center"/>
      <protection locked="0"/>
    </xf>
    <xf numFmtId="0" fontId="30" fillId="7" borderId="3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5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7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</xf>
    <xf numFmtId="0" fontId="0" fillId="0" borderId="11" xfId="0" applyBorder="1" applyAlignment="1" applyProtection="1">
      <alignment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</xf>
    <xf numFmtId="0" fontId="0" fillId="0" borderId="0" xfId="0" applyAlignment="1">
      <alignment vertical="center" shrinkToFit="1"/>
    </xf>
    <xf numFmtId="0" fontId="30" fillId="6" borderId="28" xfId="0" applyFont="1" applyFill="1" applyBorder="1" applyAlignment="1" applyProtection="1">
      <alignment horizontal="center" vertical="center" shrinkToFit="1"/>
      <protection locked="0"/>
    </xf>
    <xf numFmtId="0" fontId="30" fillId="6" borderId="9" xfId="0" applyFont="1" applyFill="1" applyBorder="1" applyAlignment="1" applyProtection="1">
      <alignment horizontal="center" vertical="center"/>
      <protection locked="0"/>
    </xf>
    <xf numFmtId="0" fontId="30" fillId="6" borderId="65" xfId="0" applyFont="1" applyFill="1" applyBorder="1" applyAlignment="1" applyProtection="1">
      <alignment horizontal="center" vertical="center"/>
      <protection locked="0"/>
    </xf>
    <xf numFmtId="6" fontId="30" fillId="6" borderId="9" xfId="2" applyFont="1" applyFill="1" applyBorder="1" applyAlignment="1" applyProtection="1">
      <alignment horizontal="center" vertical="center"/>
      <protection locked="0"/>
    </xf>
    <xf numFmtId="0" fontId="30" fillId="6" borderId="32" xfId="0" applyFont="1" applyFill="1" applyBorder="1" applyAlignment="1" applyProtection="1">
      <alignment horizontal="center" vertical="center" shrinkToFit="1"/>
      <protection locked="0"/>
    </xf>
    <xf numFmtId="0" fontId="30" fillId="0" borderId="0" xfId="0" applyFont="1" applyProtection="1">
      <alignment vertical="center"/>
      <protection locked="0"/>
    </xf>
    <xf numFmtId="0" fontId="30" fillId="0" borderId="0" xfId="0" applyFont="1" applyAlignment="1" applyProtection="1">
      <alignment horizontal="centerContinuous" vertical="center"/>
      <protection locked="0"/>
    </xf>
    <xf numFmtId="6" fontId="30" fillId="0" borderId="0" xfId="0" applyNumberFormat="1" applyFont="1">
      <alignment vertical="center"/>
    </xf>
    <xf numFmtId="0" fontId="30" fillId="12" borderId="28" xfId="0" applyFont="1" applyFill="1" applyBorder="1" applyAlignment="1" applyProtection="1">
      <alignment horizontal="center" vertical="center" shrinkToFit="1"/>
      <protection locked="0"/>
    </xf>
    <xf numFmtId="0" fontId="30" fillId="12" borderId="9" xfId="0" applyFont="1" applyFill="1" applyBorder="1" applyAlignment="1" applyProtection="1">
      <alignment horizontal="center" vertical="center"/>
      <protection locked="0"/>
    </xf>
    <xf numFmtId="6" fontId="30" fillId="12" borderId="9" xfId="2" applyFont="1" applyFill="1" applyBorder="1" applyAlignment="1" applyProtection="1">
      <alignment horizontal="center" vertical="center"/>
      <protection locked="0"/>
    </xf>
    <xf numFmtId="0" fontId="30" fillId="12" borderId="32" xfId="0" applyFont="1" applyFill="1" applyBorder="1" applyAlignment="1" applyProtection="1">
      <alignment horizontal="center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</xf>
    <xf numFmtId="0" fontId="30" fillId="14" borderId="28" xfId="0" applyFont="1" applyFill="1" applyBorder="1" applyAlignment="1" applyProtection="1">
      <alignment horizontal="center" vertical="center" shrinkToFit="1"/>
      <protection locked="0"/>
    </xf>
    <xf numFmtId="0" fontId="30" fillId="14" borderId="9" xfId="0" applyFont="1" applyFill="1" applyBorder="1" applyAlignment="1" applyProtection="1">
      <alignment horizontal="center" vertical="center"/>
      <protection locked="0"/>
    </xf>
    <xf numFmtId="6" fontId="30" fillId="14" borderId="9" xfId="2" applyFont="1" applyFill="1" applyBorder="1" applyAlignment="1" applyProtection="1">
      <alignment horizontal="center" vertical="center"/>
      <protection locked="0"/>
    </xf>
    <xf numFmtId="0" fontId="30" fillId="14" borderId="32" xfId="0" applyFont="1" applyFill="1" applyBorder="1" applyAlignment="1" applyProtection="1">
      <alignment horizontal="center" vertical="center" shrinkToFit="1"/>
      <protection locked="0"/>
    </xf>
    <xf numFmtId="0" fontId="4" fillId="0" borderId="78" xfId="0" applyFont="1" applyBorder="1" applyProtection="1">
      <alignment vertical="center"/>
      <protection locked="0"/>
    </xf>
    <xf numFmtId="0" fontId="4" fillId="0" borderId="79" xfId="0" applyFont="1" applyBorder="1" applyProtection="1">
      <alignment vertical="center"/>
      <protection locked="0"/>
    </xf>
    <xf numFmtId="0" fontId="24" fillId="0" borderId="79" xfId="0" applyFont="1" applyBorder="1" applyProtection="1">
      <alignment vertical="center"/>
      <protection locked="0"/>
    </xf>
    <xf numFmtId="0" fontId="24" fillId="0" borderId="80" xfId="0" applyFont="1" applyBorder="1" applyProtection="1">
      <alignment vertical="center"/>
      <protection locked="0"/>
    </xf>
    <xf numFmtId="0" fontId="4" fillId="0" borderId="81" xfId="0" applyFont="1" applyBorder="1" applyProtection="1">
      <alignment vertical="center"/>
      <protection locked="0"/>
    </xf>
    <xf numFmtId="0" fontId="24" fillId="0" borderId="82" xfId="0" applyFont="1" applyBorder="1" applyProtection="1">
      <alignment vertical="center"/>
      <protection locked="0"/>
    </xf>
    <xf numFmtId="0" fontId="25" fillId="0" borderId="84" xfId="0" applyFont="1" applyBorder="1" applyAlignment="1" applyProtection="1">
      <alignment horizontal="centerContinuous" vertical="center"/>
      <protection locked="0"/>
    </xf>
    <xf numFmtId="0" fontId="25" fillId="0" borderId="85" xfId="0" applyFont="1" applyBorder="1" applyAlignment="1" applyProtection="1">
      <alignment horizontal="centerContinuous" vertical="center"/>
      <protection locked="0"/>
    </xf>
    <xf numFmtId="0" fontId="4" fillId="0" borderId="78" xfId="0" applyFont="1" applyBorder="1" applyAlignment="1" applyProtection="1">
      <alignment horizontal="center" vertical="center"/>
      <protection locked="0"/>
    </xf>
    <xf numFmtId="0" fontId="16" fillId="0" borderId="79" xfId="0" applyFont="1" applyBorder="1" applyProtection="1">
      <alignment vertical="center"/>
      <protection locked="0"/>
    </xf>
    <xf numFmtId="0" fontId="16" fillId="0" borderId="79" xfId="0" applyFont="1" applyBorder="1" applyAlignment="1" applyProtection="1">
      <alignment horizontal="left" vertical="center"/>
      <protection locked="0"/>
    </xf>
    <xf numFmtId="0" fontId="16" fillId="0" borderId="80" xfId="0" applyFont="1" applyBorder="1" applyAlignment="1" applyProtection="1">
      <alignment horizontal="left" vertical="center"/>
      <protection locked="0"/>
    </xf>
    <xf numFmtId="0" fontId="16" fillId="0" borderId="82" xfId="0" applyFont="1" applyBorder="1" applyAlignment="1" applyProtection="1">
      <alignment horizontal="left" vertical="center"/>
      <protection locked="0"/>
    </xf>
    <xf numFmtId="0" fontId="16" fillId="0" borderId="84" xfId="0" applyFont="1" applyBorder="1" applyAlignment="1" applyProtection="1">
      <alignment horizontal="left" vertical="center"/>
      <protection locked="0"/>
    </xf>
    <xf numFmtId="0" fontId="16" fillId="0" borderId="85" xfId="0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43" xfId="0" applyBorder="1" applyAlignment="1">
      <alignment vertical="center" shrinkToFit="1"/>
    </xf>
    <xf numFmtId="0" fontId="0" fillId="0" borderId="62" xfId="0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0" fillId="0" borderId="63" xfId="0" applyBorder="1" applyAlignment="1" applyProtection="1">
      <alignment vertical="center" shrinkToFit="1"/>
      <protection locked="0"/>
    </xf>
    <xf numFmtId="0" fontId="0" fillId="0" borderId="66" xfId="0" applyBorder="1" applyAlignment="1" applyProtection="1">
      <alignment vertical="center" shrinkToFit="1"/>
      <protection locked="0"/>
    </xf>
    <xf numFmtId="0" fontId="0" fillId="0" borderId="33" xfId="0" applyBorder="1" applyAlignment="1">
      <alignment vertical="center" shrinkToFit="1"/>
    </xf>
    <xf numFmtId="0" fontId="0" fillId="0" borderId="68" xfId="0" applyBorder="1" applyAlignment="1" applyProtection="1">
      <alignment vertical="center" shrinkToFit="1"/>
      <protection locked="0"/>
    </xf>
    <xf numFmtId="0" fontId="0" fillId="0" borderId="70" xfId="0" applyBorder="1" applyAlignment="1">
      <alignment vertical="center" shrinkToFit="1"/>
    </xf>
    <xf numFmtId="176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3" xfId="1" applyNumberFormat="1" applyFont="1" applyFill="1" applyBorder="1" applyAlignment="1" applyProtection="1">
      <alignment horizontal="right" vertical="center" shrinkToFit="1"/>
    </xf>
    <xf numFmtId="0" fontId="0" fillId="0" borderId="20" xfId="0" applyBorder="1" applyAlignment="1" applyProtection="1">
      <alignment vertical="center" shrinkToFit="1"/>
      <protection locked="0"/>
    </xf>
    <xf numFmtId="0" fontId="6" fillId="0" borderId="63" xfId="0" applyFont="1" applyBorder="1" applyAlignment="1" applyProtection="1">
      <alignment vertical="center" shrinkToFit="1"/>
      <protection locked="0"/>
    </xf>
    <xf numFmtId="0" fontId="4" fillId="0" borderId="74" xfId="0" applyFont="1" applyBorder="1" applyProtection="1">
      <alignment vertical="center"/>
      <protection locked="0"/>
    </xf>
    <xf numFmtId="0" fontId="7" fillId="0" borderId="74" xfId="0" applyFont="1" applyBorder="1" applyAlignment="1" applyProtection="1">
      <alignment horizontal="centerContinuous" shrinkToFit="1"/>
      <protection locked="0"/>
    </xf>
    <xf numFmtId="0" fontId="34" fillId="0" borderId="73" xfId="0" applyFont="1" applyBorder="1" applyAlignment="1" applyProtection="1">
      <alignment horizontal="left" vertical="center"/>
      <protection locked="0"/>
    </xf>
    <xf numFmtId="0" fontId="35" fillId="0" borderId="76" xfId="0" applyFont="1" applyBorder="1">
      <alignment vertical="center"/>
    </xf>
    <xf numFmtId="0" fontId="34" fillId="0" borderId="76" xfId="0" applyFont="1" applyBorder="1" applyAlignment="1" applyProtection="1">
      <alignment horizontal="left" vertical="center"/>
      <protection locked="0"/>
    </xf>
    <xf numFmtId="0" fontId="36" fillId="0" borderId="87" xfId="0" applyFont="1" applyBorder="1" applyProtection="1">
      <alignment vertical="center"/>
      <protection locked="0"/>
    </xf>
    <xf numFmtId="0" fontId="36" fillId="0" borderId="90" xfId="0" applyFont="1" applyBorder="1" applyProtection="1">
      <alignment vertical="center"/>
      <protection locked="0"/>
    </xf>
    <xf numFmtId="0" fontId="36" fillId="0" borderId="0" xfId="0" applyFont="1" applyProtection="1">
      <alignment vertical="center"/>
      <protection locked="0"/>
    </xf>
    <xf numFmtId="0" fontId="37" fillId="0" borderId="0" xfId="0" applyFont="1" applyProtection="1">
      <alignment vertical="center"/>
      <protection locked="0"/>
    </xf>
    <xf numFmtId="0" fontId="38" fillId="0" borderId="0" xfId="0" applyFont="1" applyAlignment="1" applyProtection="1">
      <alignment horizontal="centerContinuous" vertical="center" shrinkToFit="1"/>
      <protection locked="0"/>
    </xf>
    <xf numFmtId="0" fontId="4" fillId="0" borderId="0" xfId="0" applyFont="1" applyAlignment="1" applyProtection="1">
      <alignment horizontal="centerContinuous" vertical="center" shrinkToFit="1"/>
      <protection locked="0"/>
    </xf>
    <xf numFmtId="0" fontId="39" fillId="0" borderId="87" xfId="0" applyFont="1" applyBorder="1" applyProtection="1">
      <alignment vertical="center"/>
      <protection locked="0"/>
    </xf>
    <xf numFmtId="0" fontId="40" fillId="0" borderId="88" xfId="0" applyFont="1" applyBorder="1" applyProtection="1">
      <alignment vertical="center"/>
      <protection locked="0"/>
    </xf>
    <xf numFmtId="0" fontId="40" fillId="0" borderId="89" xfId="0" applyFont="1" applyBorder="1" applyProtection="1">
      <alignment vertical="center"/>
      <protection locked="0"/>
    </xf>
    <xf numFmtId="0" fontId="41" fillId="0" borderId="87" xfId="0" applyFont="1" applyBorder="1" applyProtection="1">
      <alignment vertical="center"/>
      <protection locked="0"/>
    </xf>
    <xf numFmtId="0" fontId="41" fillId="0" borderId="86" xfId="0" applyFont="1" applyBorder="1" applyProtection="1">
      <alignment vertical="center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178" fontId="4" fillId="0" borderId="10" xfId="0" applyNumberFormat="1" applyFont="1" applyBorder="1" applyProtection="1">
      <alignment vertical="center"/>
      <protection locked="0"/>
    </xf>
    <xf numFmtId="0" fontId="6" fillId="3" borderId="2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vertical="center" shrinkToFit="1"/>
      <protection locked="0"/>
    </xf>
    <xf numFmtId="177" fontId="4" fillId="0" borderId="0" xfId="0" applyNumberFormat="1" applyFont="1" applyProtection="1">
      <alignment vertical="center"/>
      <protection locked="0"/>
    </xf>
    <xf numFmtId="178" fontId="6" fillId="3" borderId="4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42" xfId="0" applyFont="1" applyFill="1" applyBorder="1" applyAlignment="1" applyProtection="1">
      <alignment horizontal="center" vertical="center" shrinkToFit="1"/>
      <protection locked="0"/>
    </xf>
    <xf numFmtId="0" fontId="6" fillId="4" borderId="91" xfId="0" applyFont="1" applyFill="1" applyBorder="1" applyAlignment="1" applyProtection="1">
      <alignment vertical="center" shrinkToFit="1"/>
      <protection locked="0"/>
    </xf>
    <xf numFmtId="178" fontId="6" fillId="0" borderId="92" xfId="1" applyNumberFormat="1" applyFont="1" applyBorder="1" applyAlignment="1" applyProtection="1">
      <alignment horizontal="right" vertical="center" shrinkToFit="1"/>
      <protection locked="0"/>
    </xf>
    <xf numFmtId="0" fontId="6" fillId="0" borderId="92" xfId="0" applyFont="1" applyBorder="1" applyAlignment="1" applyProtection="1">
      <alignment horizontal="center" vertical="center" shrinkToFit="1"/>
      <protection locked="0"/>
    </xf>
    <xf numFmtId="0" fontId="36" fillId="0" borderId="93" xfId="0" applyFont="1" applyBorder="1" applyProtection="1">
      <alignment vertical="center"/>
      <protection locked="0"/>
    </xf>
    <xf numFmtId="0" fontId="36" fillId="0" borderId="94" xfId="0" applyFont="1" applyBorder="1" applyProtection="1">
      <alignment vertical="center"/>
      <protection locked="0"/>
    </xf>
    <xf numFmtId="0" fontId="6" fillId="4" borderId="95" xfId="0" applyFont="1" applyFill="1" applyBorder="1" applyAlignment="1" applyProtection="1">
      <alignment vertical="center" shrinkToFit="1"/>
      <protection locked="0"/>
    </xf>
    <xf numFmtId="0" fontId="36" fillId="0" borderId="96" xfId="0" applyFont="1" applyBorder="1" applyProtection="1">
      <alignment vertical="center"/>
      <protection locked="0"/>
    </xf>
    <xf numFmtId="0" fontId="6" fillId="4" borderId="97" xfId="0" applyFont="1" applyFill="1" applyBorder="1" applyAlignment="1" applyProtection="1">
      <alignment vertical="center" shrinkToFit="1"/>
      <protection locked="0"/>
    </xf>
    <xf numFmtId="178" fontId="6" fillId="0" borderId="98" xfId="1" applyNumberFormat="1" applyFont="1" applyBorder="1" applyAlignment="1" applyProtection="1">
      <alignment horizontal="right" vertical="center" shrinkToFit="1"/>
      <protection locked="0"/>
    </xf>
    <xf numFmtId="0" fontId="6" fillId="0" borderId="98" xfId="0" applyFont="1" applyBorder="1" applyAlignment="1" applyProtection="1">
      <alignment horizontal="center" vertical="center" shrinkToFit="1"/>
      <protection locked="0"/>
    </xf>
    <xf numFmtId="0" fontId="36" fillId="0" borderId="99" xfId="0" applyFont="1" applyBorder="1" applyProtection="1">
      <alignment vertical="center"/>
      <protection locked="0"/>
    </xf>
    <xf numFmtId="0" fontId="36" fillId="0" borderId="100" xfId="0" applyFont="1" applyBorder="1" applyProtection="1">
      <alignment vertical="center"/>
      <protection locked="0"/>
    </xf>
    <xf numFmtId="178" fontId="6" fillId="3" borderId="9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92" xfId="0" applyFont="1" applyFill="1" applyBorder="1" applyAlignment="1" applyProtection="1">
      <alignment horizontal="center" vertical="center" shrinkToFit="1"/>
      <protection locked="0"/>
    </xf>
    <xf numFmtId="0" fontId="6" fillId="3" borderId="98" xfId="0" applyFont="1" applyFill="1" applyBorder="1" applyAlignment="1" applyProtection="1">
      <alignment horizontal="center" vertical="center" shrinkToFit="1"/>
      <protection locked="0"/>
    </xf>
    <xf numFmtId="0" fontId="6" fillId="4" borderId="36" xfId="0" applyFont="1" applyFill="1" applyBorder="1" applyAlignment="1" applyProtection="1">
      <alignment horizontal="center" vertical="center" shrinkToFit="1"/>
      <protection locked="0"/>
    </xf>
    <xf numFmtId="178" fontId="4" fillId="0" borderId="36" xfId="0" applyNumberFormat="1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horizontal="center" vertical="center" shrinkToFit="1"/>
      <protection locked="0"/>
    </xf>
    <xf numFmtId="177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9" fillId="2" borderId="0" xfId="0" applyFont="1" applyFill="1" applyAlignment="1">
      <alignment vertical="center" shrinkToFit="1"/>
    </xf>
    <xf numFmtId="0" fontId="4" fillId="0" borderId="73" xfId="0" applyFont="1" applyBorder="1" applyProtection="1">
      <alignment vertical="center"/>
      <protection locked="0"/>
    </xf>
    <xf numFmtId="0" fontId="6" fillId="0" borderId="74" xfId="0" applyFont="1" applyBorder="1" applyAlignment="1" applyProtection="1">
      <alignment horizontal="left" vertical="center"/>
      <protection locked="0"/>
    </xf>
    <xf numFmtId="0" fontId="6" fillId="0" borderId="74" xfId="0" applyFont="1" applyBorder="1" applyAlignment="1">
      <alignment vertical="center" shrinkToFit="1"/>
    </xf>
    <xf numFmtId="0" fontId="4" fillId="0" borderId="75" xfId="0" applyFont="1" applyBorder="1" applyProtection="1">
      <alignment vertical="center"/>
      <protection locked="0"/>
    </xf>
    <xf numFmtId="0" fontId="22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22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right"/>
      <protection locked="0"/>
    </xf>
    <xf numFmtId="0" fontId="4" fillId="0" borderId="101" xfId="0" applyFont="1" applyBorder="1" applyAlignment="1" applyProtection="1">
      <alignment horizontal="center" vertical="center"/>
      <protection locked="0"/>
    </xf>
    <xf numFmtId="0" fontId="4" fillId="0" borderId="102" xfId="0" applyFont="1" applyBorder="1" applyProtection="1">
      <alignment vertical="center"/>
      <protection locked="0"/>
    </xf>
    <xf numFmtId="0" fontId="16" fillId="0" borderId="102" xfId="0" applyFont="1" applyBorder="1" applyAlignment="1" applyProtection="1">
      <alignment horizontal="left" vertical="center"/>
      <protection locked="0"/>
    </xf>
    <xf numFmtId="0" fontId="16" fillId="0" borderId="102" xfId="0" applyFont="1" applyBorder="1" applyAlignment="1" applyProtection="1">
      <alignment horizontal="right" vertical="center"/>
      <protection locked="0"/>
    </xf>
    <xf numFmtId="0" fontId="4" fillId="0" borderId="103" xfId="0" applyFont="1" applyBorder="1" applyProtection="1">
      <alignment vertical="center"/>
      <protection locked="0"/>
    </xf>
    <xf numFmtId="0" fontId="0" fillId="3" borderId="42" xfId="0" applyFill="1" applyBorder="1" applyAlignment="1" applyProtection="1">
      <alignment horizontal="center" vertical="center" textRotation="255" wrapText="1" shrinkToFit="1"/>
      <protection locked="0"/>
    </xf>
    <xf numFmtId="0" fontId="0" fillId="3" borderId="35" xfId="0" applyFill="1" applyBorder="1" applyAlignment="1" applyProtection="1">
      <alignment horizontal="center" vertical="center" textRotation="255" shrinkToFit="1"/>
      <protection locked="0"/>
    </xf>
    <xf numFmtId="0" fontId="0" fillId="3" borderId="36" xfId="0" applyFill="1" applyBorder="1" applyAlignment="1" applyProtection="1">
      <alignment horizontal="center" vertical="center" textRotation="255" shrinkToFit="1"/>
      <protection locked="0"/>
    </xf>
    <xf numFmtId="0" fontId="0" fillId="3" borderId="35" xfId="0" applyFill="1" applyBorder="1" applyAlignment="1" applyProtection="1">
      <alignment horizontal="center" vertical="center" textRotation="255" wrapText="1" shrinkToFit="1"/>
      <protection locked="0"/>
    </xf>
    <xf numFmtId="0" fontId="0" fillId="3" borderId="42" xfId="0" applyFill="1" applyBorder="1" applyAlignment="1" applyProtection="1">
      <alignment horizontal="center" vertical="center" textRotation="255" shrinkToFit="1"/>
      <protection locked="0"/>
    </xf>
    <xf numFmtId="0" fontId="33" fillId="0" borderId="83" xfId="3" applyFont="1" applyBorder="1" applyAlignment="1">
      <alignment horizontal="center" vertical="center"/>
    </xf>
    <xf numFmtId="0" fontId="33" fillId="0" borderId="84" xfId="3" applyFont="1" applyBorder="1" applyAlignment="1">
      <alignment horizontal="center" vertical="center"/>
    </xf>
    <xf numFmtId="0" fontId="21" fillId="3" borderId="45" xfId="0" applyFont="1" applyFill="1" applyBorder="1" applyAlignment="1" applyProtection="1">
      <alignment horizontal="center" vertical="center"/>
      <protection locked="0"/>
    </xf>
    <xf numFmtId="0" fontId="21" fillId="3" borderId="46" xfId="0" applyFont="1" applyFill="1" applyBorder="1" applyAlignment="1" applyProtection="1">
      <alignment horizontal="center" vertical="center"/>
      <protection locked="0"/>
    </xf>
    <xf numFmtId="0" fontId="21" fillId="3" borderId="47" xfId="0" applyFont="1" applyFill="1" applyBorder="1" applyAlignment="1" applyProtection="1">
      <alignment horizontal="center" vertical="center"/>
      <protection locked="0"/>
    </xf>
    <xf numFmtId="0" fontId="21" fillId="3" borderId="50" xfId="0" applyFont="1" applyFill="1" applyBorder="1" applyAlignment="1" applyProtection="1">
      <alignment horizontal="center" vertical="center"/>
      <protection locked="0"/>
    </xf>
    <xf numFmtId="0" fontId="21" fillId="3" borderId="51" xfId="0" applyFont="1" applyFill="1" applyBorder="1" applyAlignment="1" applyProtection="1">
      <alignment horizontal="center" vertical="center"/>
      <protection locked="0"/>
    </xf>
    <xf numFmtId="0" fontId="21" fillId="3" borderId="52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44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41" xfId="0" applyBorder="1" applyAlignment="1" applyProtection="1">
      <alignment vertical="center" shrinkToFit="1"/>
      <protection locked="0"/>
    </xf>
    <xf numFmtId="0" fontId="20" fillId="12" borderId="55" xfId="0" applyFont="1" applyFill="1" applyBorder="1" applyAlignment="1" applyProtection="1">
      <alignment horizontal="center" vertical="center" shrinkToFit="1"/>
      <protection locked="0"/>
    </xf>
    <xf numFmtId="0" fontId="20" fillId="14" borderId="55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9" fillId="9" borderId="55" xfId="0" applyFont="1" applyFill="1" applyBorder="1" applyAlignment="1" applyProtection="1">
      <alignment horizontal="center" vertical="center" shrinkToFit="1"/>
      <protection locked="0"/>
    </xf>
    <xf numFmtId="0" fontId="19" fillId="8" borderId="55" xfId="0" applyFont="1" applyFill="1" applyBorder="1" applyAlignment="1" applyProtection="1">
      <alignment horizontal="center" vertical="center" shrinkToFit="1"/>
      <protection locked="0"/>
    </xf>
    <xf numFmtId="0" fontId="19" fillId="10" borderId="55" xfId="0" applyFont="1" applyFill="1" applyBorder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horizontal="left"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0" fontId="0" fillId="0" borderId="38" xfId="0" applyBorder="1" applyAlignment="1" applyProtection="1">
      <alignment vertical="center" shrinkToFit="1"/>
      <protection locked="0"/>
    </xf>
    <xf numFmtId="0" fontId="0" fillId="0" borderId="39" xfId="0" applyBorder="1" applyAlignment="1" applyProtection="1">
      <alignment vertical="center" shrinkToFit="1"/>
      <protection locked="0"/>
    </xf>
    <xf numFmtId="0" fontId="0" fillId="0" borderId="20" xfId="0" applyBorder="1" applyAlignment="1" applyProtection="1">
      <alignment horizontal="left" vertical="center" shrinkToFit="1"/>
      <protection locked="0"/>
    </xf>
    <xf numFmtId="0" fontId="0" fillId="0" borderId="40" xfId="0" applyBorder="1" applyAlignment="1" applyProtection="1">
      <alignment horizontal="left" vertical="center" shrinkToFit="1"/>
      <protection locked="0"/>
    </xf>
    <xf numFmtId="0" fontId="0" fillId="0" borderId="71" xfId="0" applyBorder="1" applyAlignment="1" applyProtection="1">
      <alignment vertical="center" shrinkToFit="1"/>
      <protection locked="0"/>
    </xf>
    <xf numFmtId="0" fontId="0" fillId="0" borderId="72" xfId="0" applyBorder="1" applyAlignment="1" applyProtection="1">
      <alignment vertical="center" shrinkToFit="1"/>
      <protection locked="0"/>
    </xf>
    <xf numFmtId="177" fontId="14" fillId="0" borderId="11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6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34" xfId="1" applyNumberFormat="1" applyFont="1" applyFill="1" applyBorder="1" applyAlignment="1" applyProtection="1">
      <alignment horizontal="center" vertical="center" shrinkToFit="1"/>
      <protection locked="0"/>
    </xf>
    <xf numFmtId="176" fontId="31" fillId="15" borderId="48" xfId="0" applyNumberFormat="1" applyFont="1" applyFill="1" applyBorder="1" applyAlignment="1">
      <alignment horizontal="right" vertical="center"/>
    </xf>
    <xf numFmtId="176" fontId="31" fillId="15" borderId="46" xfId="0" applyNumberFormat="1" applyFont="1" applyFill="1" applyBorder="1" applyAlignment="1">
      <alignment horizontal="right" vertical="center"/>
    </xf>
    <xf numFmtId="176" fontId="31" fillId="15" borderId="49" xfId="0" applyNumberFormat="1" applyFont="1" applyFill="1" applyBorder="1" applyAlignment="1">
      <alignment horizontal="right" vertical="center"/>
    </xf>
    <xf numFmtId="176" fontId="31" fillId="15" borderId="53" xfId="0" applyNumberFormat="1" applyFont="1" applyFill="1" applyBorder="1" applyAlignment="1">
      <alignment horizontal="right" vertical="center"/>
    </xf>
    <xf numFmtId="176" fontId="31" fillId="15" borderId="51" xfId="0" applyNumberFormat="1" applyFont="1" applyFill="1" applyBorder="1" applyAlignment="1">
      <alignment horizontal="right" vertical="center"/>
    </xf>
    <xf numFmtId="176" fontId="31" fillId="15" borderId="54" xfId="0" applyNumberFormat="1" applyFont="1" applyFill="1" applyBorder="1" applyAlignment="1">
      <alignment horizontal="right" vertical="center"/>
    </xf>
    <xf numFmtId="176" fontId="27" fillId="0" borderId="55" xfId="0" applyNumberFormat="1" applyFont="1" applyBorder="1" applyAlignment="1">
      <alignment horizontal="right" vertical="center"/>
    </xf>
    <xf numFmtId="6" fontId="28" fillId="0" borderId="56" xfId="2" applyFont="1" applyBorder="1" applyAlignment="1" applyProtection="1">
      <alignment horizontal="right" vertical="center"/>
    </xf>
    <xf numFmtId="6" fontId="28" fillId="0" borderId="57" xfId="2" applyFont="1" applyBorder="1" applyAlignment="1" applyProtection="1">
      <alignment horizontal="right" vertical="center"/>
    </xf>
    <xf numFmtId="6" fontId="28" fillId="0" borderId="58" xfId="2" applyFont="1" applyBorder="1" applyAlignment="1" applyProtection="1">
      <alignment horizontal="right" vertical="center"/>
    </xf>
    <xf numFmtId="6" fontId="28" fillId="0" borderId="59" xfId="2" applyFont="1" applyBorder="1" applyAlignment="1" applyProtection="1">
      <alignment horizontal="right" vertical="center"/>
    </xf>
    <xf numFmtId="6" fontId="28" fillId="0" borderId="60" xfId="2" applyFont="1" applyBorder="1" applyAlignment="1" applyProtection="1">
      <alignment horizontal="right" vertical="center"/>
    </xf>
    <xf numFmtId="6" fontId="28" fillId="0" borderId="61" xfId="2" applyFont="1" applyBorder="1" applyAlignment="1" applyProtection="1">
      <alignment horizontal="right" vertical="center"/>
    </xf>
    <xf numFmtId="0" fontId="19" fillId="11" borderId="55" xfId="0" applyFont="1" applyFill="1" applyBorder="1" applyAlignment="1" applyProtection="1">
      <alignment horizontal="center" vertical="center" shrinkToFit="1"/>
      <protection locked="0"/>
    </xf>
    <xf numFmtId="0" fontId="18" fillId="13" borderId="55" xfId="0" applyFont="1" applyFill="1" applyBorder="1" applyAlignment="1" applyProtection="1">
      <alignment horizontal="center" vertical="center" shrinkToFit="1"/>
      <protection locked="0"/>
    </xf>
    <xf numFmtId="0" fontId="20" fillId="5" borderId="55" xfId="0" applyFont="1" applyFill="1" applyBorder="1" applyAlignment="1" applyProtection="1">
      <alignment horizontal="center" vertical="center" wrapText="1" shrinkToFit="1"/>
      <protection locked="0"/>
    </xf>
    <xf numFmtId="0" fontId="20" fillId="5" borderId="55" xfId="0" applyFont="1" applyFill="1" applyBorder="1" applyAlignment="1" applyProtection="1">
      <alignment horizontal="center" vertical="center" shrinkToFit="1"/>
      <protection locked="0"/>
    </xf>
    <xf numFmtId="0" fontId="20" fillId="7" borderId="55" xfId="0" applyFont="1" applyFill="1" applyBorder="1" applyAlignment="1" applyProtection="1">
      <alignment horizontal="center" vertical="center" wrapText="1" shrinkToFit="1"/>
      <protection locked="0"/>
    </xf>
    <xf numFmtId="0" fontId="20" fillId="7" borderId="55" xfId="0" applyFont="1" applyFill="1" applyBorder="1" applyAlignment="1" applyProtection="1">
      <alignment horizontal="center" vertical="center" shrinkToFit="1"/>
      <protection locked="0"/>
    </xf>
    <xf numFmtId="0" fontId="20" fillId="6" borderId="55" xfId="0" applyFont="1" applyFill="1" applyBorder="1" applyAlignment="1" applyProtection="1">
      <alignment horizontal="center" vertical="center" shrinkToFit="1"/>
      <protection locked="0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3"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FFCCCC"/>
      <color rgb="FFFFD5D5"/>
      <color rgb="FFFFE5E5"/>
      <color rgb="FFFFCCFF"/>
      <color rgb="FFFF9999"/>
      <color rgb="FFFF7C80"/>
      <color rgb="FFFFFFFF"/>
      <color rgb="FFCC0000"/>
      <color rgb="FFFF5050"/>
      <color rgb="FFEAED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g"/><Relationship Id="rId3" Type="http://schemas.openxmlformats.org/officeDocument/2006/relationships/hyperlink" Target="http://www.adjustbook.com/doc2/us/12577/bk/15714#/p15_16/" TargetMode="External"/><Relationship Id="rId7" Type="http://schemas.openxmlformats.org/officeDocument/2006/relationships/image" Target="../media/image5.png"/><Relationship Id="rId2" Type="http://schemas.openxmlformats.org/officeDocument/2006/relationships/hyperlink" Target="http://www.sun-prayer.com/019gift.php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153619</xdr:colOff>
      <xdr:row>18</xdr:row>
      <xdr:rowOff>112055</xdr:rowOff>
    </xdr:from>
    <xdr:ext cx="5034709" cy="481853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496148" y="4179790"/>
          <a:ext cx="5034709" cy="48185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2400" b="1" cap="none" spc="0">
              <a:ln w="0"/>
              <a:solidFill>
                <a:schemeClr val="tx1"/>
              </a:solidFill>
              <a:effectLst/>
            </a:rPr>
            <a:t>ご葬儀明細　小計</a:t>
          </a:r>
          <a:r>
            <a:rPr lang="ja-JP" altLang="en-US" sz="2400" b="1" cap="none" spc="0" baseline="0">
              <a:ln w="0"/>
              <a:solidFill>
                <a:schemeClr val="tx1"/>
              </a:solidFill>
              <a:effectLst/>
            </a:rPr>
            <a:t> 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(</a:t>
          </a:r>
          <a:r>
            <a:rPr lang="ja-JP" altLang="en-US" sz="1400" b="1" cap="none" spc="0" baseline="0">
              <a:ln w="0"/>
              <a:solidFill>
                <a:schemeClr val="tx1"/>
              </a:solidFill>
              <a:effectLst/>
            </a:rPr>
            <a:t>税込み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)</a:t>
          </a:r>
          <a:endParaRPr lang="en-US" altLang="ja-JP" sz="2400" b="1" cap="none" spc="0">
            <a:ln w="0"/>
            <a:solidFill>
              <a:schemeClr val="tx1"/>
            </a:solidFill>
            <a:effectLst/>
          </a:endParaRPr>
        </a:p>
      </xdr:txBody>
    </xdr:sp>
    <xdr:clientData/>
  </xdr:oneCellAnchor>
  <xdr:oneCellAnchor>
    <xdr:from>
      <xdr:col>8</xdr:col>
      <xdr:colOff>156880</xdr:colOff>
      <xdr:row>37</xdr:row>
      <xdr:rowOff>11203</xdr:rowOff>
    </xdr:from>
    <xdr:ext cx="5446061" cy="2106706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05380" y="8269938"/>
          <a:ext cx="5446061" cy="210670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こちらの見積書は香典返し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50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ヶ、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ご親戚の人数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20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名の場合のモデル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です。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お品物や数量の変更で金額は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変わります。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0</xdr:col>
      <xdr:colOff>145677</xdr:colOff>
      <xdr:row>62</xdr:row>
      <xdr:rowOff>56027</xdr:rowOff>
    </xdr:from>
    <xdr:to>
      <xdr:col>13</xdr:col>
      <xdr:colOff>212912</xdr:colOff>
      <xdr:row>79</xdr:row>
      <xdr:rowOff>145187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677" y="13917703"/>
          <a:ext cx="9334500" cy="3652631"/>
        </a:xfrm>
        <a:prstGeom prst="rect">
          <a:avLst/>
        </a:prstGeom>
      </xdr:spPr>
    </xdr:pic>
    <xdr:clientData/>
  </xdr:twoCellAnchor>
  <xdr:oneCellAnchor>
    <xdr:from>
      <xdr:col>8</xdr:col>
      <xdr:colOff>0</xdr:colOff>
      <xdr:row>48</xdr:row>
      <xdr:rowOff>0</xdr:rowOff>
    </xdr:from>
    <xdr:ext cx="3216088" cy="1311089"/>
    <xdr:sp macro="" textlink="">
      <xdr:nvSpPr>
        <xdr:cNvPr id="18" name="正方形/長方形 1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048500" y="10724029"/>
          <a:ext cx="3216088" cy="1311089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香典返し・引出物の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oneCellAnchor>
    <xdr:from>
      <xdr:col>7</xdr:col>
      <xdr:colOff>257734</xdr:colOff>
      <xdr:row>54</xdr:row>
      <xdr:rowOff>11206</xdr:rowOff>
    </xdr:from>
    <xdr:ext cx="3160059" cy="1333500"/>
    <xdr:sp macro="" textlink="">
      <xdr:nvSpPr>
        <xdr:cNvPr id="19" name="正方形/長方形 1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048499" y="12079941"/>
          <a:ext cx="3160059" cy="13335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お食事や必需品の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13</xdr:col>
      <xdr:colOff>112057</xdr:colOff>
      <xdr:row>48</xdr:row>
      <xdr:rowOff>44398</xdr:rowOff>
    </xdr:from>
    <xdr:to>
      <xdr:col>14</xdr:col>
      <xdr:colOff>606012</xdr:colOff>
      <xdr:row>53</xdr:row>
      <xdr:rowOff>192381</xdr:rowOff>
    </xdr:to>
    <xdr:pic>
      <xdr:nvPicPr>
        <xdr:cNvPr id="23" name="図 2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89675" y="10779633"/>
          <a:ext cx="908572" cy="1268572"/>
        </a:xfrm>
        <a:prstGeom prst="rect">
          <a:avLst/>
        </a:prstGeom>
      </xdr:spPr>
    </xdr:pic>
    <xdr:clientData/>
  </xdr:twoCellAnchor>
  <xdr:twoCellAnchor>
    <xdr:from>
      <xdr:col>10</xdr:col>
      <xdr:colOff>268941</xdr:colOff>
      <xdr:row>15</xdr:row>
      <xdr:rowOff>89061</xdr:rowOff>
    </xdr:from>
    <xdr:to>
      <xdr:col>15</xdr:col>
      <xdr:colOff>1692088</xdr:colOff>
      <xdr:row>17</xdr:row>
      <xdr:rowOff>136000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7642412" y="3417208"/>
          <a:ext cx="4370294" cy="495174"/>
          <a:chOff x="7642412" y="3372384"/>
          <a:chExt cx="4370294" cy="495174"/>
        </a:xfrm>
      </xdr:grpSpPr>
      <xdr:pic>
        <xdr:nvPicPr>
          <xdr:cNvPr id="8" name="図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16353" y="3406588"/>
            <a:ext cx="2196353" cy="460970"/>
          </a:xfrm>
          <a:prstGeom prst="rect">
            <a:avLst/>
          </a:prstGeom>
        </xdr:spPr>
      </xdr:pic>
      <xdr:pic>
        <xdr:nvPicPr>
          <xdr:cNvPr id="9" name="図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642412" y="3372384"/>
            <a:ext cx="2061882" cy="488424"/>
          </a:xfrm>
          <a:prstGeom prst="rect">
            <a:avLst/>
          </a:prstGeom>
        </xdr:spPr>
      </xdr:pic>
    </xdr:grpSp>
    <xdr:clientData/>
  </xdr:twoCellAnchor>
  <xdr:twoCellAnchor editAs="oneCell">
    <xdr:from>
      <xdr:col>13</xdr:col>
      <xdr:colOff>112060</xdr:colOff>
      <xdr:row>54</xdr:row>
      <xdr:rowOff>44822</xdr:rowOff>
    </xdr:from>
    <xdr:to>
      <xdr:col>14</xdr:col>
      <xdr:colOff>606015</xdr:colOff>
      <xdr:row>59</xdr:row>
      <xdr:rowOff>184233</xdr:rowOff>
    </xdr:to>
    <xdr:pic>
      <xdr:nvPicPr>
        <xdr:cNvPr id="3" name="図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379325" y="12113557"/>
          <a:ext cx="908572" cy="1260000"/>
        </a:xfrm>
        <a:prstGeom prst="rect">
          <a:avLst/>
        </a:prstGeom>
      </xdr:spPr>
    </xdr:pic>
    <xdr:clientData/>
  </xdr:twoCellAnchor>
  <xdr:twoCellAnchor editAs="oneCell">
    <xdr:from>
      <xdr:col>15</xdr:col>
      <xdr:colOff>169095</xdr:colOff>
      <xdr:row>49</xdr:row>
      <xdr:rowOff>189876</xdr:rowOff>
    </xdr:from>
    <xdr:to>
      <xdr:col>15</xdr:col>
      <xdr:colOff>1855291</xdr:colOff>
      <xdr:row>76</xdr:row>
      <xdr:rowOff>108402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489713" y="11138023"/>
          <a:ext cx="1686196" cy="5913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djustbook.com/doc2/us/12577/bk/15714" TargetMode="External"/><Relationship Id="rId2" Type="http://schemas.openxmlformats.org/officeDocument/2006/relationships/hyperlink" Target="http://www.sun-prayer.com/014general_plan.php" TargetMode="External"/><Relationship Id="rId1" Type="http://schemas.openxmlformats.org/officeDocument/2006/relationships/hyperlink" Target="http://www.sun-prayer.com/019gift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01"/>
  <sheetViews>
    <sheetView tabSelected="1" view="pageBreakPreview" zoomScale="85" zoomScaleNormal="130" zoomScaleSheetLayoutView="85" workbookViewId="0">
      <selection activeCell="C4" sqref="C4"/>
    </sheetView>
  </sheetViews>
  <sheetFormatPr defaultRowHeight="11.25" x14ac:dyDescent="0.15"/>
  <cols>
    <col min="1" max="1" width="2.25" style="1" customWidth="1"/>
    <col min="2" max="2" width="5.75" style="1" customWidth="1"/>
    <col min="3" max="3" width="17.5" style="1" customWidth="1"/>
    <col min="4" max="4" width="9.375" style="1" customWidth="1"/>
    <col min="5" max="5" width="4.875" style="1" customWidth="1"/>
    <col min="6" max="6" width="10.25" style="1" customWidth="1"/>
    <col min="7" max="7" width="39.125" style="1" customWidth="1"/>
    <col min="8" max="8" width="3.375" style="1" customWidth="1"/>
    <col min="9" max="9" width="2.125" style="1" customWidth="1"/>
    <col min="10" max="10" width="2.25" style="1" customWidth="1"/>
    <col min="11" max="11" width="4.625" style="1" customWidth="1"/>
    <col min="12" max="12" width="8.375" style="1" customWidth="1"/>
    <col min="13" max="13" width="11.875" style="1" customWidth="1"/>
    <col min="14" max="14" width="5.375" style="1" customWidth="1"/>
    <col min="15" max="15" width="8.375" style="1" customWidth="1"/>
    <col min="16" max="16" width="26" style="1" customWidth="1"/>
    <col min="17" max="17" width="2.25" style="1" customWidth="1"/>
    <col min="18" max="18" width="2.625" style="1" customWidth="1"/>
    <col min="19" max="19" width="10.875" style="1" customWidth="1"/>
    <col min="20" max="20" width="10" style="1" customWidth="1"/>
    <col min="21" max="21" width="28.125" style="1" hidden="1" customWidth="1"/>
    <col min="22" max="22" width="9" style="1" hidden="1" customWidth="1"/>
    <col min="23" max="23" width="36.75" style="1" hidden="1" customWidth="1"/>
    <col min="24" max="24" width="6.625" style="1" hidden="1" customWidth="1"/>
    <col min="25" max="26" width="16.625" style="1" hidden="1" customWidth="1"/>
    <col min="27" max="27" width="10" style="1" customWidth="1"/>
    <col min="28" max="35" width="9.875" style="1" customWidth="1"/>
    <col min="36" max="37" width="11.75" style="1" customWidth="1"/>
    <col min="38" max="38" width="10.625" style="1" customWidth="1"/>
    <col min="39" max="16384" width="9" style="1"/>
  </cols>
  <sheetData>
    <row r="1" spans="1:27" ht="12" thickBot="1" x14ac:dyDescent="0.2"/>
    <row r="2" spans="1:27" ht="33" thickTop="1" thickBot="1" x14ac:dyDescent="0.2">
      <c r="A2" s="230"/>
      <c r="B2" s="231" t="str">
        <f>B6&amp;" 簡単見積書"</f>
        <v>さくら１日葬 [NK]プラン 【家族葬】 簡単見積書</v>
      </c>
      <c r="C2" s="232"/>
      <c r="D2" s="232"/>
      <c r="E2" s="232"/>
      <c r="F2" s="232"/>
      <c r="G2" s="232"/>
      <c r="J2" s="233" t="str">
        <f>IFERROR(IF(D6="","",VLOOKUP(B6,$U$71:$AK$117,4,0)),"")</f>
        <v>一日葬</v>
      </c>
      <c r="K2" s="234"/>
      <c r="L2" s="235"/>
      <c r="M2" s="236" t="str">
        <f>IFERROR(IF(D6="","",VLOOKUP(B6,$U$71:$AK$117,5,0)),"")</f>
        <v xml:space="preserve"> 通夜/　無し</v>
      </c>
      <c r="N2" s="234"/>
      <c r="O2" s="234"/>
      <c r="P2" s="237" t="str">
        <f>IFERROR(IF(D6="","",VLOOKUP(B6,$U$71:$AK$117,6,0)),"")</f>
        <v xml:space="preserve"> 葬儀/家族・親族で</v>
      </c>
    </row>
    <row r="3" spans="1:27" ht="8.25" customHeight="1" thickTop="1" x14ac:dyDescent="0.15"/>
    <row r="4" spans="1:27" ht="15" customHeight="1" x14ac:dyDescent="0.15">
      <c r="L4" s="2"/>
      <c r="M4" s="2"/>
      <c r="N4" s="2"/>
      <c r="O4" s="2"/>
      <c r="P4" s="2"/>
      <c r="Y4" s="25"/>
      <c r="Z4" s="29"/>
      <c r="AA4" s="30"/>
    </row>
    <row r="5" spans="1:27" ht="18" customHeight="1" x14ac:dyDescent="0.15">
      <c r="B5" s="41" t="s">
        <v>27</v>
      </c>
      <c r="C5" s="145" t="s">
        <v>70</v>
      </c>
      <c r="D5" s="146" t="s">
        <v>2</v>
      </c>
      <c r="E5" s="146" t="s">
        <v>1</v>
      </c>
      <c r="F5" s="147" t="s">
        <v>0</v>
      </c>
      <c r="G5" s="148" t="s">
        <v>26</v>
      </c>
      <c r="K5" s="57" t="s">
        <v>62</v>
      </c>
      <c r="L5" s="190" t="s">
        <v>69</v>
      </c>
      <c r="M5" s="191" t="s">
        <v>2</v>
      </c>
      <c r="N5" s="191" t="s">
        <v>1</v>
      </c>
      <c r="O5" s="192" t="s">
        <v>0</v>
      </c>
      <c r="P5" s="193" t="s">
        <v>26</v>
      </c>
      <c r="Y5" s="25"/>
      <c r="Z5" s="31"/>
      <c r="AA5" s="32"/>
    </row>
    <row r="6" spans="1:27" ht="18" customHeight="1" x14ac:dyDescent="0.15">
      <c r="B6" s="311" t="s">
        <v>158</v>
      </c>
      <c r="C6" s="312"/>
      <c r="D6" s="165">
        <f>IF(B6="","",VLOOKUP(B6,$U$73:$V$118,2,0))</f>
        <v>916500</v>
      </c>
      <c r="E6" s="161">
        <v>1</v>
      </c>
      <c r="F6" s="165">
        <f>IFERROR(IF(E6="","",D6*E6),"")</f>
        <v>916500</v>
      </c>
      <c r="G6" s="210" t="str">
        <f>IFERROR(IF(D6="","",VLOOKUP(B6,$U$73:$W$119,3,0)),"")</f>
        <v>お花を飾る１日葬／通夜なし</v>
      </c>
      <c r="K6" s="315" t="s">
        <v>136</v>
      </c>
      <c r="L6" s="316"/>
      <c r="M6" s="160">
        <v>15000</v>
      </c>
      <c r="N6" s="42"/>
      <c r="O6" s="49" t="str">
        <f>IFERROR(IF(N6="","",M6*N6),"")</f>
        <v/>
      </c>
      <c r="P6" s="151" t="s">
        <v>140</v>
      </c>
      <c r="U6" s="26">
        <v>1</v>
      </c>
      <c r="V6" s="26">
        <v>10</v>
      </c>
      <c r="W6" s="26">
        <v>5</v>
      </c>
      <c r="Y6" s="25"/>
      <c r="Z6" s="29"/>
      <c r="AA6" s="30"/>
    </row>
    <row r="7" spans="1:27" ht="18" customHeight="1" x14ac:dyDescent="0.15">
      <c r="B7" s="298"/>
      <c r="C7" s="299"/>
      <c r="D7" s="149" t="str">
        <f>IF(B7="","",VLOOKUP(B7,$U$73:$V$119,2,0))</f>
        <v/>
      </c>
      <c r="E7" s="150"/>
      <c r="F7" s="149" t="str">
        <f>IFERROR(IF(E7="","",D7*E7),"")</f>
        <v/>
      </c>
      <c r="G7" s="151" t="str">
        <f t="shared" ref="G7" si="0">IFERROR(IF(D7="","",VLOOKUP(D7,$V$73:$W$119,2,0)),"")</f>
        <v/>
      </c>
      <c r="K7" s="298"/>
      <c r="L7" s="299"/>
      <c r="M7" s="163"/>
      <c r="N7" s="17"/>
      <c r="O7" s="49" t="str">
        <f t="shared" ref="O7:O11" si="1">IFERROR(IF(N7="","",M7*N7),"")</f>
        <v/>
      </c>
      <c r="P7" s="50" t="str">
        <f t="shared" ref="P7:P10" si="2">IFERROR(IF(N7="","",VLOOKUP(M7,$V$73:$W$119,2,0)),"")</f>
        <v/>
      </c>
      <c r="U7" s="26">
        <v>2</v>
      </c>
      <c r="V7" s="26">
        <v>20</v>
      </c>
      <c r="W7" s="26">
        <v>10</v>
      </c>
      <c r="Y7" s="25"/>
      <c r="Z7" s="31"/>
      <c r="AA7" s="32"/>
    </row>
    <row r="8" spans="1:27" ht="18" customHeight="1" x14ac:dyDescent="0.15">
      <c r="B8" s="313"/>
      <c r="C8" s="314"/>
      <c r="D8" s="152" t="str">
        <f>IF(B8="","",VLOOKUP(B8,$U$73:$V$119,2,0))</f>
        <v/>
      </c>
      <c r="E8" s="153"/>
      <c r="F8" s="152" t="str">
        <f>IFERROR(IF(E8="","",D8*E8),"")</f>
        <v/>
      </c>
      <c r="G8" s="154" t="str">
        <f>IFERROR(IF(D8="","",VLOOKUP(D8,$V$73:$W$119,2,0)),"")</f>
        <v/>
      </c>
      <c r="K8" s="298" t="s">
        <v>63</v>
      </c>
      <c r="L8" s="299"/>
      <c r="M8" s="163">
        <v>15000</v>
      </c>
      <c r="N8" s="17"/>
      <c r="O8" s="49" t="str">
        <f t="shared" si="1"/>
        <v/>
      </c>
      <c r="P8" s="50"/>
      <c r="U8" s="26">
        <v>3</v>
      </c>
      <c r="V8" s="26">
        <v>50</v>
      </c>
      <c r="W8" s="26">
        <v>15</v>
      </c>
      <c r="Y8" s="25"/>
      <c r="Z8" s="29"/>
      <c r="AA8" s="30"/>
    </row>
    <row r="9" spans="1:27" ht="18" customHeight="1" x14ac:dyDescent="0.15">
      <c r="B9" s="39"/>
      <c r="C9" s="39"/>
      <c r="D9" s="39"/>
      <c r="E9" s="39"/>
      <c r="F9" s="39"/>
      <c r="G9" s="39"/>
      <c r="K9" s="298" t="s">
        <v>64</v>
      </c>
      <c r="L9" s="299"/>
      <c r="M9" s="163">
        <v>10000</v>
      </c>
      <c r="N9" s="17"/>
      <c r="O9" s="49" t="str">
        <f t="shared" si="1"/>
        <v/>
      </c>
      <c r="P9" s="50"/>
      <c r="U9" s="26">
        <v>4</v>
      </c>
      <c r="V9" s="26">
        <v>100</v>
      </c>
      <c r="W9" s="26">
        <v>20</v>
      </c>
      <c r="Y9" s="25"/>
      <c r="Z9" s="29"/>
      <c r="AA9" s="30"/>
    </row>
    <row r="10" spans="1:27" ht="18" customHeight="1" x14ac:dyDescent="0.15">
      <c r="B10" s="46" t="s">
        <v>28</v>
      </c>
      <c r="C10" s="155" t="s">
        <v>29</v>
      </c>
      <c r="D10" s="156" t="s">
        <v>2</v>
      </c>
      <c r="E10" s="156" t="s">
        <v>1</v>
      </c>
      <c r="F10" s="157" t="s">
        <v>0</v>
      </c>
      <c r="G10" s="158" t="s">
        <v>26</v>
      </c>
      <c r="K10" s="298"/>
      <c r="L10" s="299"/>
      <c r="M10" s="163"/>
      <c r="N10" s="17"/>
      <c r="O10" s="49" t="str">
        <f t="shared" si="1"/>
        <v/>
      </c>
      <c r="P10" s="50" t="str">
        <f t="shared" si="2"/>
        <v/>
      </c>
      <c r="U10" s="26">
        <v>5</v>
      </c>
      <c r="V10" s="26">
        <v>150</v>
      </c>
      <c r="W10" s="26">
        <v>25</v>
      </c>
      <c r="Y10" s="25"/>
      <c r="Z10" s="29"/>
      <c r="AA10" s="30"/>
    </row>
    <row r="11" spans="1:27" ht="18" customHeight="1" thickBot="1" x14ac:dyDescent="0.2">
      <c r="B11" s="289" t="s">
        <v>83</v>
      </c>
      <c r="C11" s="159" t="s">
        <v>30</v>
      </c>
      <c r="D11" s="160">
        <v>0</v>
      </c>
      <c r="E11" s="161"/>
      <c r="F11" s="149" t="str">
        <f>IFERROR(IF(E11="","",D11*E11),"")</f>
        <v/>
      </c>
      <c r="G11" s="151" t="str">
        <f>IFERROR(IF(D11="","搬送時の追加料金",VLOOKUP(D11,$V$15:$W$26,2,0)),"")</f>
        <v>夏季10km以下はプランに含みます</v>
      </c>
      <c r="H11" s="37"/>
      <c r="I11" s="37"/>
      <c r="K11" s="317" t="s">
        <v>65</v>
      </c>
      <c r="L11" s="318"/>
      <c r="M11" s="187">
        <v>10000</v>
      </c>
      <c r="N11" s="133"/>
      <c r="O11" s="134" t="str">
        <f t="shared" si="1"/>
        <v/>
      </c>
      <c r="P11" s="135" t="str">
        <f>IFERROR(IF(N11="","",VLOOKUP(M11,$V$73:$W$119,2,0)),"")</f>
        <v/>
      </c>
      <c r="U11" s="26">
        <v>6</v>
      </c>
      <c r="V11" s="26">
        <v>200</v>
      </c>
      <c r="W11" s="26">
        <v>30</v>
      </c>
      <c r="Y11" s="25"/>
      <c r="Z11" s="31"/>
      <c r="AA11" s="32"/>
    </row>
    <row r="12" spans="1:27" ht="18" customHeight="1" x14ac:dyDescent="0.15">
      <c r="B12" s="286"/>
      <c r="C12" s="162" t="s">
        <v>31</v>
      </c>
      <c r="D12" s="163">
        <v>0</v>
      </c>
      <c r="E12" s="150"/>
      <c r="F12" s="149" t="str">
        <f t="shared" ref="F12:F13" si="3">IFERROR(IF(E12="","",D12*E12),"")</f>
        <v/>
      </c>
      <c r="G12" s="151" t="str">
        <f>IFERROR(IF(D12="","",VLOOKUP(D12,$V$29:$W$33,2,0)),"")</f>
        <v>直接ホールへいらっしゃった場合は不要です</v>
      </c>
      <c r="H12" s="38"/>
      <c r="I12" s="38"/>
      <c r="K12" s="224" t="s">
        <v>231</v>
      </c>
      <c r="L12" s="136"/>
      <c r="M12" s="137"/>
      <c r="N12" s="138"/>
      <c r="O12" s="139"/>
      <c r="P12" s="140"/>
      <c r="U12" s="26"/>
      <c r="V12" s="26">
        <v>250</v>
      </c>
      <c r="W12" s="26"/>
      <c r="Y12" s="25"/>
      <c r="Z12" s="31"/>
      <c r="AA12" s="32"/>
    </row>
    <row r="13" spans="1:27" ht="18" customHeight="1" x14ac:dyDescent="0.15">
      <c r="A13" s="5"/>
      <c r="B13" s="286"/>
      <c r="C13" s="162" t="s">
        <v>32</v>
      </c>
      <c r="D13" s="163">
        <v>0</v>
      </c>
      <c r="E13" s="150"/>
      <c r="F13" s="149" t="str">
        <f t="shared" si="3"/>
        <v/>
      </c>
      <c r="G13" s="151" t="str">
        <f>IFERROR(IF(D13="","",VLOOKUP(D13,$V$34:$W$37,2,0)),"")</f>
        <v>夏季10km以下はプランに含みます</v>
      </c>
      <c r="H13" s="5"/>
      <c r="I13" s="6"/>
      <c r="K13" s="225" t="s">
        <v>230</v>
      </c>
      <c r="L13" s="12"/>
      <c r="M13" s="45"/>
      <c r="N13" s="44"/>
      <c r="O13" s="47"/>
      <c r="P13" s="141"/>
      <c r="U13" s="26"/>
      <c r="V13" s="26">
        <v>300</v>
      </c>
      <c r="W13" s="26"/>
      <c r="Y13" s="25"/>
      <c r="Z13" s="29"/>
      <c r="AA13" s="30"/>
    </row>
    <row r="14" spans="1:27" ht="18" customHeight="1" x14ac:dyDescent="0.15">
      <c r="A14" s="5"/>
      <c r="B14" s="286"/>
      <c r="C14" s="162" t="s">
        <v>129</v>
      </c>
      <c r="D14" s="163">
        <v>52800</v>
      </c>
      <c r="E14" s="150">
        <v>1</v>
      </c>
      <c r="F14" s="149">
        <f>IFERROR(IF(E14="","",D14*E14),"")</f>
        <v>52800</v>
      </c>
      <c r="G14" s="151" t="str">
        <f>IFERROR(IF(D14="","",VLOOKUP(D14,$V$38:$W$41,2,0)),"")</f>
        <v>ﾏｲｸﾛﾊﾞｽ（定員25名）（２往復）</v>
      </c>
      <c r="H14" s="5"/>
      <c r="I14" s="6"/>
      <c r="K14" s="226" t="s">
        <v>145</v>
      </c>
      <c r="P14" s="143"/>
      <c r="U14" s="26"/>
      <c r="V14" s="26">
        <v>400</v>
      </c>
      <c r="W14" s="26"/>
      <c r="Y14" s="25"/>
      <c r="Z14" s="29"/>
      <c r="AA14" s="30"/>
    </row>
    <row r="15" spans="1:27" ht="18" customHeight="1" thickBot="1" x14ac:dyDescent="0.2">
      <c r="A15" s="5"/>
      <c r="B15" s="287"/>
      <c r="C15" s="319" t="s">
        <v>47</v>
      </c>
      <c r="D15" s="319"/>
      <c r="E15" s="320"/>
      <c r="F15" s="319"/>
      <c r="G15" s="321"/>
      <c r="H15" s="11"/>
      <c r="I15" s="11"/>
      <c r="K15" s="142"/>
      <c r="L15" s="2"/>
      <c r="M15" s="2"/>
      <c r="N15" s="2"/>
      <c r="O15" s="2"/>
      <c r="P15" s="144"/>
      <c r="U15" s="13" t="s">
        <v>80</v>
      </c>
      <c r="V15" s="99">
        <v>0</v>
      </c>
      <c r="W15" s="113" t="s">
        <v>111</v>
      </c>
      <c r="Y15" s="25"/>
      <c r="Z15" s="29"/>
      <c r="AA15" s="30"/>
    </row>
    <row r="16" spans="1:27" ht="18" customHeight="1" x14ac:dyDescent="0.15">
      <c r="A16" s="12"/>
      <c r="B16" s="289" t="s">
        <v>84</v>
      </c>
      <c r="C16" s="211" t="s">
        <v>34</v>
      </c>
      <c r="D16" s="160">
        <v>9900</v>
      </c>
      <c r="E16" s="164"/>
      <c r="F16" s="165" t="str">
        <f t="shared" ref="F16:F17" si="4">IFERROR(IF(E16="","",D16*E16),"")</f>
        <v/>
      </c>
      <c r="G16" s="210" t="s">
        <v>110</v>
      </c>
      <c r="H16" s="11"/>
      <c r="I16" s="11"/>
      <c r="K16" s="222"/>
      <c r="L16" s="223"/>
      <c r="M16" s="223"/>
      <c r="N16" s="223"/>
      <c r="O16" s="223"/>
      <c r="P16" s="223"/>
      <c r="U16" s="8"/>
      <c r="V16" s="100">
        <v>4400</v>
      </c>
      <c r="W16" s="114" t="s">
        <v>96</v>
      </c>
      <c r="Y16" s="25"/>
      <c r="Z16" s="29"/>
      <c r="AA16" s="30"/>
    </row>
    <row r="17" spans="1:27" ht="18" customHeight="1" x14ac:dyDescent="0.15">
      <c r="B17" s="286"/>
      <c r="C17" s="212" t="s">
        <v>35</v>
      </c>
      <c r="D17" s="163">
        <v>3300</v>
      </c>
      <c r="E17" s="150"/>
      <c r="F17" s="149" t="str">
        <f t="shared" si="4"/>
        <v/>
      </c>
      <c r="G17" s="151" t="s">
        <v>109</v>
      </c>
      <c r="L17" s="9"/>
      <c r="M17" s="9"/>
      <c r="N17" s="9"/>
      <c r="O17" s="9"/>
      <c r="P17" s="9"/>
      <c r="U17" s="8"/>
      <c r="V17" s="100">
        <v>8800</v>
      </c>
      <c r="W17" s="114" t="s">
        <v>97</v>
      </c>
      <c r="Y17" s="25"/>
      <c r="Z17" s="31"/>
      <c r="AA17" s="32"/>
    </row>
    <row r="18" spans="1:27" ht="18" customHeight="1" x14ac:dyDescent="0.15">
      <c r="B18" s="286"/>
      <c r="C18" s="212" t="s">
        <v>36</v>
      </c>
      <c r="D18" s="163">
        <v>78100</v>
      </c>
      <c r="E18" s="150"/>
      <c r="F18" s="149" t="str">
        <f>IFERROR(IF(E18="","",D18*E18),"")</f>
        <v/>
      </c>
      <c r="G18" s="151" t="s">
        <v>128</v>
      </c>
      <c r="L18" s="40"/>
      <c r="M18" s="56"/>
      <c r="N18" s="44"/>
      <c r="O18" s="47"/>
      <c r="P18" s="48"/>
      <c r="U18" s="18"/>
      <c r="V18" s="101">
        <v>13200</v>
      </c>
      <c r="W18" s="114" t="s">
        <v>98</v>
      </c>
      <c r="Y18" s="25"/>
      <c r="Z18" s="31"/>
      <c r="AA18" s="32"/>
    </row>
    <row r="19" spans="1:27" ht="18" customHeight="1" x14ac:dyDescent="0.15">
      <c r="B19" s="286"/>
      <c r="C19" s="212" t="s">
        <v>33</v>
      </c>
      <c r="D19" s="163"/>
      <c r="E19" s="150"/>
      <c r="F19" s="149" t="str">
        <f>IFERROR(IF(E19="","",D19*E19),"")</f>
        <v/>
      </c>
      <c r="G19" s="151" t="str">
        <f>IFERROR(IF(D19="","体格によるお棺の大きさ変更の場合",VLOOKUP(D19,$V$43:$W$45,2,0)),"")</f>
        <v>体格によるお棺の大きさ変更の場合</v>
      </c>
      <c r="J19" s="71"/>
      <c r="K19" s="74"/>
      <c r="L19" s="75"/>
      <c r="M19" s="76"/>
      <c r="N19" s="77"/>
      <c r="O19" s="78"/>
      <c r="P19" s="79"/>
      <c r="Q19" s="80"/>
      <c r="U19" s="13" t="s">
        <v>81</v>
      </c>
      <c r="V19" s="99">
        <v>3080</v>
      </c>
      <c r="W19" s="115" t="s">
        <v>99</v>
      </c>
      <c r="Y19" s="25"/>
      <c r="Z19" s="31"/>
      <c r="AA19" s="32"/>
    </row>
    <row r="20" spans="1:27" ht="18" customHeight="1" x14ac:dyDescent="0.15">
      <c r="B20" s="287"/>
      <c r="C20" s="213"/>
      <c r="D20" s="166"/>
      <c r="E20" s="153"/>
      <c r="F20" s="152"/>
      <c r="G20" s="154"/>
      <c r="J20" s="81"/>
      <c r="K20" s="63"/>
      <c r="L20" s="64"/>
      <c r="M20" s="66"/>
      <c r="N20" s="67"/>
      <c r="O20" s="65"/>
      <c r="P20" s="68"/>
      <c r="Q20" s="82"/>
      <c r="U20" s="8"/>
      <c r="V20" s="100">
        <v>8360</v>
      </c>
      <c r="W20" s="116" t="s">
        <v>100</v>
      </c>
      <c r="Y20" s="25"/>
      <c r="Z20" s="29"/>
      <c r="AA20" s="30"/>
    </row>
    <row r="21" spans="1:27" ht="18" customHeight="1" x14ac:dyDescent="0.15">
      <c r="B21" s="289" t="s">
        <v>85</v>
      </c>
      <c r="C21" s="214" t="s">
        <v>37</v>
      </c>
      <c r="D21" s="167">
        <v>2200</v>
      </c>
      <c r="E21" s="168"/>
      <c r="F21" s="169" t="str">
        <f>IFERROR(IF(E21="","",D21*E21),"")</f>
        <v/>
      </c>
      <c r="G21" s="215" t="s">
        <v>216</v>
      </c>
      <c r="J21" s="81"/>
      <c r="K21" s="63"/>
      <c r="L21" s="69"/>
      <c r="M21" s="69"/>
      <c r="N21" s="69"/>
      <c r="O21" s="69"/>
      <c r="P21" s="70"/>
      <c r="Q21" s="82"/>
      <c r="U21" s="8"/>
      <c r="V21" s="100">
        <v>13640</v>
      </c>
      <c r="W21" s="116" t="s">
        <v>101</v>
      </c>
      <c r="Y21" s="25"/>
      <c r="Z21" s="29"/>
      <c r="AA21" s="30"/>
    </row>
    <row r="22" spans="1:27" ht="18" customHeight="1" x14ac:dyDescent="0.15">
      <c r="A22" s="306"/>
      <c r="B22" s="286"/>
      <c r="C22" s="162" t="s">
        <v>232</v>
      </c>
      <c r="D22" s="163">
        <v>3080</v>
      </c>
      <c r="E22" s="150"/>
      <c r="F22" s="149" t="str">
        <f t="shared" ref="F22:F23" si="5">IFERROR(IF(E22="","",D22*E22),"")</f>
        <v/>
      </c>
      <c r="G22" s="151" t="s">
        <v>229</v>
      </c>
      <c r="J22" s="81"/>
      <c r="K22" s="308" t="s">
        <v>27</v>
      </c>
      <c r="L22" s="337" t="s">
        <v>74</v>
      </c>
      <c r="M22" s="338"/>
      <c r="N22" s="328">
        <f>SUM(F6:F8)</f>
        <v>916500</v>
      </c>
      <c r="O22" s="328"/>
      <c r="P22" s="328"/>
      <c r="Q22" s="82"/>
      <c r="U22" s="18"/>
      <c r="V22" s="101">
        <v>18920</v>
      </c>
      <c r="W22" s="117" t="s">
        <v>102</v>
      </c>
      <c r="Y22" s="25"/>
      <c r="Z22" s="29"/>
      <c r="AA22" s="30"/>
    </row>
    <row r="23" spans="1:27" ht="18" customHeight="1" x14ac:dyDescent="0.15">
      <c r="A23" s="307"/>
      <c r="B23" s="286"/>
      <c r="C23" s="162" t="s">
        <v>38</v>
      </c>
      <c r="D23" s="163">
        <v>518</v>
      </c>
      <c r="E23" s="150"/>
      <c r="F23" s="149" t="str">
        <f t="shared" si="5"/>
        <v/>
      </c>
      <c r="G23" s="151" t="s">
        <v>216</v>
      </c>
      <c r="J23" s="81"/>
      <c r="K23" s="308"/>
      <c r="L23" s="338"/>
      <c r="M23" s="338"/>
      <c r="N23" s="328"/>
      <c r="O23" s="328"/>
      <c r="P23" s="328"/>
      <c r="Q23" s="82"/>
      <c r="U23" s="13" t="s">
        <v>82</v>
      </c>
      <c r="V23" s="99">
        <v>6776</v>
      </c>
      <c r="W23" s="114" t="s">
        <v>104</v>
      </c>
      <c r="Y23" s="25"/>
      <c r="Z23" s="29"/>
      <c r="AA23" s="30"/>
    </row>
    <row r="24" spans="1:27" ht="18" customHeight="1" x14ac:dyDescent="0.15">
      <c r="A24" s="307"/>
      <c r="B24" s="286"/>
      <c r="C24" s="162" t="s">
        <v>39</v>
      </c>
      <c r="D24" s="163">
        <v>2200</v>
      </c>
      <c r="E24" s="150"/>
      <c r="F24" s="149" t="str">
        <f>IFERROR(IF(E24="","",D24*E24),"")</f>
        <v/>
      </c>
      <c r="G24" s="151" t="s">
        <v>107</v>
      </c>
      <c r="J24" s="81"/>
      <c r="K24" s="309" t="s">
        <v>28</v>
      </c>
      <c r="L24" s="339" t="s">
        <v>75</v>
      </c>
      <c r="M24" s="340"/>
      <c r="N24" s="328">
        <f>SUM(F11:F14,F16:F36)</f>
        <v>74800</v>
      </c>
      <c r="O24" s="328"/>
      <c r="P24" s="328"/>
      <c r="Q24" s="82"/>
      <c r="U24" s="8"/>
      <c r="V24" s="100">
        <v>13112</v>
      </c>
      <c r="W24" s="114" t="s">
        <v>105</v>
      </c>
      <c r="Y24" s="25"/>
      <c r="Z24" s="29"/>
      <c r="AA24" s="30"/>
    </row>
    <row r="25" spans="1:27" ht="18" customHeight="1" x14ac:dyDescent="0.15">
      <c r="A25" s="307"/>
      <c r="B25" s="286"/>
      <c r="C25" s="162" t="s">
        <v>40</v>
      </c>
      <c r="D25" s="163">
        <v>2750</v>
      </c>
      <c r="E25" s="150"/>
      <c r="F25" s="149" t="str">
        <f t="shared" ref="F25:F27" si="6">IFERROR(IF(E25="","",D25*E25),"")</f>
        <v/>
      </c>
      <c r="G25" s="151" t="s">
        <v>107</v>
      </c>
      <c r="J25" s="81"/>
      <c r="K25" s="309"/>
      <c r="L25" s="340"/>
      <c r="M25" s="340"/>
      <c r="N25" s="328"/>
      <c r="O25" s="328"/>
      <c r="P25" s="328"/>
      <c r="Q25" s="82"/>
      <c r="U25" s="8"/>
      <c r="V25" s="100">
        <v>19448</v>
      </c>
      <c r="W25" s="114" t="s">
        <v>106</v>
      </c>
      <c r="Y25" s="25"/>
      <c r="Z25" s="29"/>
      <c r="AA25" s="30"/>
    </row>
    <row r="26" spans="1:27" ht="18" customHeight="1" x14ac:dyDescent="0.15">
      <c r="A26" s="307"/>
      <c r="B26" s="286"/>
      <c r="C26" s="162" t="s">
        <v>41</v>
      </c>
      <c r="D26" s="163">
        <v>110</v>
      </c>
      <c r="E26" s="150"/>
      <c r="F26" s="149" t="str">
        <f t="shared" si="6"/>
        <v/>
      </c>
      <c r="G26" s="151" t="s">
        <v>108</v>
      </c>
      <c r="J26" s="81"/>
      <c r="K26" s="310" t="s">
        <v>48</v>
      </c>
      <c r="L26" s="341" t="s">
        <v>71</v>
      </c>
      <c r="M26" s="341"/>
      <c r="N26" s="328">
        <f>SUM(F39:F43)</f>
        <v>140500</v>
      </c>
      <c r="O26" s="328"/>
      <c r="P26" s="328"/>
      <c r="Q26" s="82"/>
      <c r="U26" s="18"/>
      <c r="V26" s="101">
        <v>25784</v>
      </c>
      <c r="W26" s="118" t="s">
        <v>103</v>
      </c>
      <c r="Y26" s="25"/>
      <c r="Z26" s="31"/>
      <c r="AA26" s="32"/>
    </row>
    <row r="27" spans="1:27" ht="18" customHeight="1" x14ac:dyDescent="0.15">
      <c r="A27" s="307"/>
      <c r="B27" s="286"/>
      <c r="C27" s="162" t="s">
        <v>42</v>
      </c>
      <c r="D27" s="163">
        <v>165</v>
      </c>
      <c r="E27" s="150"/>
      <c r="F27" s="149" t="str">
        <f t="shared" si="6"/>
        <v/>
      </c>
      <c r="G27" s="151" t="s">
        <v>216</v>
      </c>
      <c r="J27" s="81"/>
      <c r="K27" s="310"/>
      <c r="L27" s="341"/>
      <c r="M27" s="341"/>
      <c r="N27" s="328"/>
      <c r="O27" s="328"/>
      <c r="P27" s="328"/>
      <c r="Q27" s="82"/>
      <c r="U27" s="25"/>
      <c r="V27" s="3"/>
      <c r="W27" s="30"/>
      <c r="Y27" s="25"/>
      <c r="Z27" s="31"/>
      <c r="AA27" s="32"/>
    </row>
    <row r="28" spans="1:27" ht="18" customHeight="1" x14ac:dyDescent="0.15">
      <c r="A28" s="307"/>
      <c r="B28" s="287"/>
      <c r="C28" s="170"/>
      <c r="D28" s="166"/>
      <c r="E28" s="153"/>
      <c r="F28" s="152" t="str">
        <f>IFERROR(IF(E28="","",D28*E28),"")</f>
        <v/>
      </c>
      <c r="G28" s="154" t="str">
        <f>IFERROR(IF(E28="","",VLOOKUP(D28,$V$73:$W$119,2,0)),"")</f>
        <v/>
      </c>
      <c r="J28" s="81"/>
      <c r="K28" s="335" t="s">
        <v>57</v>
      </c>
      <c r="L28" s="304" t="s">
        <v>72</v>
      </c>
      <c r="M28" s="304"/>
      <c r="N28" s="328">
        <f>SUM(F46:F60)</f>
        <v>149461</v>
      </c>
      <c r="O28" s="328"/>
      <c r="P28" s="328"/>
      <c r="Q28" s="82"/>
      <c r="U28" s="12"/>
      <c r="V28" s="3"/>
      <c r="W28" s="32"/>
      <c r="Y28" s="25"/>
      <c r="Z28" s="29"/>
      <c r="AA28" s="30"/>
    </row>
    <row r="29" spans="1:27" ht="18" customHeight="1" x14ac:dyDescent="0.15">
      <c r="A29" s="307"/>
      <c r="B29" s="289" t="s">
        <v>86</v>
      </c>
      <c r="C29" s="159" t="s">
        <v>43</v>
      </c>
      <c r="D29" s="160">
        <v>22000</v>
      </c>
      <c r="E29" s="161">
        <v>1</v>
      </c>
      <c r="F29" s="149">
        <f>IFERROR(IF(E29="","",D29*E29),"")</f>
        <v>22000</v>
      </c>
      <c r="G29" s="151" t="s">
        <v>124</v>
      </c>
      <c r="J29" s="81"/>
      <c r="K29" s="335"/>
      <c r="L29" s="304"/>
      <c r="M29" s="304"/>
      <c r="N29" s="328"/>
      <c r="O29" s="328"/>
      <c r="P29" s="328"/>
      <c r="Q29" s="82"/>
      <c r="U29" s="13"/>
      <c r="V29" s="105">
        <v>0</v>
      </c>
      <c r="W29" s="33" t="s">
        <v>23</v>
      </c>
      <c r="Y29" s="25"/>
      <c r="Z29" s="29"/>
      <c r="AA29" s="30"/>
    </row>
    <row r="30" spans="1:27" ht="18" customHeight="1" x14ac:dyDescent="0.15">
      <c r="A30" s="307"/>
      <c r="B30" s="286"/>
      <c r="C30" s="162" t="s">
        <v>95</v>
      </c>
      <c r="D30" s="163">
        <v>3300</v>
      </c>
      <c r="E30" s="150"/>
      <c r="F30" s="149" t="str">
        <f t="shared" ref="F30:F31" si="7">IFERROR(IF(E30="","",D30*E30),"")</f>
        <v/>
      </c>
      <c r="G30" s="151" t="s">
        <v>127</v>
      </c>
      <c r="J30" s="81"/>
      <c r="K30" s="336" t="s">
        <v>62</v>
      </c>
      <c r="L30" s="305" t="s">
        <v>73</v>
      </c>
      <c r="M30" s="305"/>
      <c r="N30" s="328">
        <f>SUM(O6:O11)</f>
        <v>0</v>
      </c>
      <c r="O30" s="328"/>
      <c r="P30" s="328"/>
      <c r="Q30" s="82"/>
      <c r="U30" s="8" t="s">
        <v>12</v>
      </c>
      <c r="V30" s="106">
        <v>15400</v>
      </c>
      <c r="W30" s="34" t="s">
        <v>15</v>
      </c>
      <c r="Y30" s="25"/>
      <c r="Z30" s="29"/>
      <c r="AA30" s="30"/>
    </row>
    <row r="31" spans="1:27" ht="18" customHeight="1" x14ac:dyDescent="0.15">
      <c r="B31" s="286"/>
      <c r="C31" s="162" t="s">
        <v>44</v>
      </c>
      <c r="D31" s="163">
        <v>3850</v>
      </c>
      <c r="E31" s="150"/>
      <c r="F31" s="149" t="str">
        <f t="shared" si="7"/>
        <v/>
      </c>
      <c r="G31" s="151" t="s">
        <v>217</v>
      </c>
      <c r="J31" s="81"/>
      <c r="K31" s="336"/>
      <c r="L31" s="305"/>
      <c r="M31" s="305"/>
      <c r="N31" s="328"/>
      <c r="O31" s="328"/>
      <c r="P31" s="328"/>
      <c r="Q31" s="82"/>
      <c r="U31" s="8"/>
      <c r="V31" s="107">
        <v>19800</v>
      </c>
      <c r="W31" s="34" t="s">
        <v>16</v>
      </c>
      <c r="Y31" s="25"/>
      <c r="Z31" s="29"/>
      <c r="AA31" s="30"/>
    </row>
    <row r="32" spans="1:27" ht="18" customHeight="1" x14ac:dyDescent="0.15">
      <c r="B32" s="287"/>
      <c r="C32" s="170"/>
      <c r="D32" s="166"/>
      <c r="E32" s="153"/>
      <c r="F32" s="152" t="str">
        <f>IFERROR(IF(E32="","",D32*E32),"")</f>
        <v/>
      </c>
      <c r="G32" s="154" t="str">
        <f>IFERROR(IF(E32="","",VLOOKUP(D32,$V$73:$W$119,2,0)),"")</f>
        <v/>
      </c>
      <c r="J32" s="81"/>
      <c r="K32" s="83"/>
      <c r="L32" s="84"/>
      <c r="M32" s="85"/>
      <c r="N32" s="329"/>
      <c r="O32" s="330"/>
      <c r="P32" s="331"/>
      <c r="Q32" s="82"/>
      <c r="U32" s="8"/>
      <c r="V32" s="108">
        <v>18480</v>
      </c>
      <c r="W32" s="34" t="s">
        <v>17</v>
      </c>
      <c r="Y32" s="25"/>
      <c r="Z32" s="29"/>
      <c r="AA32" s="30"/>
    </row>
    <row r="33" spans="2:32" ht="18" customHeight="1" x14ac:dyDescent="0.15">
      <c r="B33" s="289" t="s">
        <v>87</v>
      </c>
      <c r="C33" s="159" t="s">
        <v>193</v>
      </c>
      <c r="D33" s="160">
        <v>38500</v>
      </c>
      <c r="E33" s="161"/>
      <c r="F33" s="149" t="str">
        <f>IFERROR(IF(E33="","",D33*E33),"")</f>
        <v/>
      </c>
      <c r="G33" s="151" t="s">
        <v>137</v>
      </c>
      <c r="J33" s="81"/>
      <c r="K33" s="86"/>
      <c r="L33" s="87"/>
      <c r="M33" s="88"/>
      <c r="N33" s="332"/>
      <c r="O33" s="333"/>
      <c r="P33" s="334"/>
      <c r="Q33" s="82"/>
      <c r="U33" s="18"/>
      <c r="V33" s="109">
        <v>23760</v>
      </c>
      <c r="W33" s="35" t="s">
        <v>194</v>
      </c>
      <c r="Y33" s="25"/>
      <c r="Z33" s="29"/>
      <c r="AA33" s="30"/>
    </row>
    <row r="34" spans="2:32" ht="18" customHeight="1" thickBot="1" x14ac:dyDescent="0.2">
      <c r="B34" s="286"/>
      <c r="C34" s="162" t="s">
        <v>45</v>
      </c>
      <c r="D34" s="163">
        <v>1694</v>
      </c>
      <c r="E34" s="150"/>
      <c r="F34" s="149" t="str">
        <f t="shared" ref="F34:F35" si="8">IFERROR(IF(E34="","",D34*E34),"")</f>
        <v/>
      </c>
      <c r="G34" s="151" t="s">
        <v>138</v>
      </c>
      <c r="J34" s="81"/>
      <c r="K34" s="63"/>
      <c r="L34" s="72"/>
      <c r="M34" s="73"/>
      <c r="N34" s="128"/>
      <c r="O34" s="128"/>
      <c r="P34" s="129"/>
      <c r="Q34" s="82"/>
      <c r="U34" s="8" t="s">
        <v>13</v>
      </c>
      <c r="V34" s="110">
        <v>0</v>
      </c>
      <c r="W34" s="102" t="s">
        <v>20</v>
      </c>
      <c r="Y34" s="25"/>
      <c r="Z34" s="31"/>
      <c r="AA34" s="32"/>
    </row>
    <row r="35" spans="2:32" ht="18" customHeight="1" thickTop="1" x14ac:dyDescent="0.15">
      <c r="B35" s="286"/>
      <c r="C35" s="162" t="s">
        <v>46</v>
      </c>
      <c r="D35" s="163">
        <v>2200</v>
      </c>
      <c r="E35" s="150"/>
      <c r="F35" s="149" t="str">
        <f t="shared" si="8"/>
        <v/>
      </c>
      <c r="G35" s="151" t="s">
        <v>125</v>
      </c>
      <c r="J35" s="81"/>
      <c r="K35" s="292" t="s">
        <v>139</v>
      </c>
      <c r="L35" s="293"/>
      <c r="M35" s="294"/>
      <c r="N35" s="322">
        <f>SUM(N22:P31)</f>
        <v>1281261</v>
      </c>
      <c r="O35" s="323"/>
      <c r="P35" s="324"/>
      <c r="Q35" s="82"/>
      <c r="U35" s="8"/>
      <c r="V35" s="106">
        <v>5500</v>
      </c>
      <c r="W35" s="103" t="s">
        <v>19</v>
      </c>
      <c r="Y35" s="25"/>
      <c r="Z35" s="31"/>
      <c r="AA35" s="32"/>
    </row>
    <row r="36" spans="2:32" ht="18" customHeight="1" thickBot="1" x14ac:dyDescent="0.2">
      <c r="B36" s="287"/>
      <c r="C36" s="170"/>
      <c r="D36" s="166"/>
      <c r="E36" s="153"/>
      <c r="F36" s="152" t="str">
        <f>IFERROR(IF(E36="","",D36*E36),"")</f>
        <v/>
      </c>
      <c r="G36" s="154" t="str">
        <f>IFERROR(IF(E36="","",VLOOKUP(D36,$V$73:$W$119,2,0)),"")</f>
        <v/>
      </c>
      <c r="J36" s="81"/>
      <c r="K36" s="295"/>
      <c r="L36" s="296"/>
      <c r="M36" s="297"/>
      <c r="N36" s="325"/>
      <c r="O36" s="326"/>
      <c r="P36" s="327"/>
      <c r="Q36" s="82"/>
      <c r="U36" s="8"/>
      <c r="V36" s="107">
        <v>9240</v>
      </c>
      <c r="W36" s="103" t="s">
        <v>18</v>
      </c>
      <c r="Y36" s="25"/>
      <c r="Z36" s="31"/>
      <c r="AA36" s="32"/>
    </row>
    <row r="37" spans="2:32" ht="18" customHeight="1" thickTop="1" thickBot="1" x14ac:dyDescent="0.2">
      <c r="B37" s="5"/>
      <c r="C37" s="5"/>
      <c r="D37" s="171"/>
      <c r="E37" s="172"/>
      <c r="F37" s="173"/>
      <c r="G37" s="174"/>
      <c r="J37" s="81"/>
      <c r="K37" s="63"/>
      <c r="L37" s="64"/>
      <c r="M37" s="268"/>
      <c r="N37" s="269"/>
      <c r="O37" s="65"/>
      <c r="P37" s="270"/>
      <c r="Q37" s="82"/>
      <c r="U37" s="18"/>
      <c r="V37" s="111">
        <v>15840</v>
      </c>
      <c r="W37" s="104" t="s">
        <v>208</v>
      </c>
      <c r="X37" s="4"/>
      <c r="Y37" s="25"/>
      <c r="Z37" s="31"/>
      <c r="AA37" s="32"/>
    </row>
    <row r="38" spans="2:32" ht="18" customHeight="1" x14ac:dyDescent="0.15">
      <c r="B38" s="52" t="s">
        <v>48</v>
      </c>
      <c r="C38" s="175" t="s">
        <v>67</v>
      </c>
      <c r="D38" s="176" t="s">
        <v>2</v>
      </c>
      <c r="E38" s="177" t="s">
        <v>1</v>
      </c>
      <c r="F38" s="178" t="s">
        <v>0</v>
      </c>
      <c r="G38" s="179" t="s">
        <v>26</v>
      </c>
      <c r="I38" s="271"/>
      <c r="J38" s="222"/>
      <c r="K38" s="222"/>
      <c r="L38" s="272"/>
      <c r="M38" s="137"/>
      <c r="N38" s="138"/>
      <c r="O38" s="139"/>
      <c r="P38" s="273"/>
      <c r="Q38" s="274"/>
      <c r="U38" s="238"/>
      <c r="V38" s="239">
        <v>0</v>
      </c>
      <c r="W38" s="240" t="s">
        <v>116</v>
      </c>
      <c r="Y38" s="25"/>
      <c r="Z38" s="29"/>
      <c r="AA38" s="30"/>
    </row>
    <row r="39" spans="2:32" ht="18" customHeight="1" x14ac:dyDescent="0.15">
      <c r="B39" s="302" t="s">
        <v>66</v>
      </c>
      <c r="C39" s="303"/>
      <c r="D39" s="160">
        <v>2700</v>
      </c>
      <c r="E39" s="164">
        <v>50</v>
      </c>
      <c r="F39" s="149">
        <f>IFERROR(IF(E39="","",D39*E39),"")</f>
        <v>135000</v>
      </c>
      <c r="G39" s="151" t="str">
        <f>IFERROR(IF(D39="","",VLOOKUP(D39,$V$46:$W$53,2,0)),"")</f>
        <v>お香典のお返しの品　（返品可能）</v>
      </c>
      <c r="I39" s="142"/>
      <c r="K39" s="89"/>
      <c r="L39" s="89"/>
      <c r="M39" s="90"/>
      <c r="N39" s="91"/>
      <c r="O39" s="92"/>
      <c r="P39" s="275"/>
      <c r="Q39" s="143"/>
      <c r="U39" s="8" t="s">
        <v>112</v>
      </c>
      <c r="V39" s="14">
        <v>52800</v>
      </c>
      <c r="W39" s="15" t="s">
        <v>218</v>
      </c>
      <c r="Y39" s="25"/>
      <c r="Z39" s="29"/>
      <c r="AA39" s="30"/>
    </row>
    <row r="40" spans="2:32" ht="18" customHeight="1" x14ac:dyDescent="0.15">
      <c r="B40" s="298" t="s">
        <v>76</v>
      </c>
      <c r="C40" s="299"/>
      <c r="D40" s="163">
        <v>110</v>
      </c>
      <c r="E40" s="150">
        <v>50</v>
      </c>
      <c r="F40" s="149">
        <f t="shared" ref="F40:F42" si="9">IFERROR(IF(E40="","",D40*E40),"")</f>
        <v>5500</v>
      </c>
      <c r="G40" s="151" t="s">
        <v>142</v>
      </c>
      <c r="I40" s="142"/>
      <c r="J40" s="89"/>
      <c r="K40" s="89"/>
      <c r="M40" s="130"/>
      <c r="N40" s="131"/>
      <c r="O40" s="92"/>
      <c r="P40" s="276"/>
      <c r="Q40" s="143"/>
      <c r="U40" s="8"/>
      <c r="V40" s="14">
        <v>59400</v>
      </c>
      <c r="W40" s="15" t="s">
        <v>219</v>
      </c>
      <c r="Y40" s="25"/>
      <c r="Z40" s="29"/>
      <c r="AA40" s="30"/>
    </row>
    <row r="41" spans="2:32" ht="18" customHeight="1" x14ac:dyDescent="0.15">
      <c r="B41" s="298" t="s">
        <v>77</v>
      </c>
      <c r="C41" s="299"/>
      <c r="D41" s="163"/>
      <c r="E41" s="150"/>
      <c r="F41" s="149" t="str">
        <f t="shared" si="9"/>
        <v/>
      </c>
      <c r="G41" s="151" t="str">
        <f>IFERROR(IF(E41="","",VLOOKUP(D41,$V$46:$W$119,2,0)),"")</f>
        <v/>
      </c>
      <c r="I41" s="142"/>
      <c r="K41" s="89"/>
      <c r="M41" s="277"/>
      <c r="N41" s="277"/>
      <c r="O41" s="277"/>
      <c r="P41" s="132"/>
      <c r="Q41" s="143"/>
      <c r="U41" s="8"/>
      <c r="V41" s="14">
        <v>68200</v>
      </c>
      <c r="W41" s="15" t="s">
        <v>220</v>
      </c>
      <c r="Y41" s="25"/>
      <c r="Z41" s="29"/>
      <c r="AA41" s="30"/>
    </row>
    <row r="42" spans="2:32" ht="18" customHeight="1" x14ac:dyDescent="0.15">
      <c r="B42" s="298" t="s">
        <v>78</v>
      </c>
      <c r="C42" s="299"/>
      <c r="D42" s="163">
        <v>648</v>
      </c>
      <c r="E42" s="150"/>
      <c r="F42" s="149" t="str">
        <f t="shared" si="9"/>
        <v/>
      </c>
      <c r="G42" s="151" t="str">
        <f>IFERROR(IF(E42="","",VLOOKUP(D42,$V$46:$W$53,2,0)),"")</f>
        <v/>
      </c>
      <c r="I42" s="142"/>
      <c r="J42" s="89"/>
      <c r="K42" s="89"/>
      <c r="M42" s="89"/>
      <c r="N42" s="89"/>
      <c r="O42" s="89"/>
      <c r="P42" s="89"/>
      <c r="Q42" s="143"/>
      <c r="U42" s="18"/>
      <c r="V42" s="14"/>
      <c r="W42" s="15"/>
      <c r="Y42" s="25"/>
      <c r="Z42" s="29"/>
      <c r="AA42" s="30"/>
    </row>
    <row r="43" spans="2:32" ht="18" customHeight="1" x14ac:dyDescent="0.15">
      <c r="B43" s="300"/>
      <c r="C43" s="301"/>
      <c r="D43" s="166"/>
      <c r="E43" s="153"/>
      <c r="F43" s="152" t="str">
        <f>IFERROR(IF(E43="","",D43*E43),"")</f>
        <v/>
      </c>
      <c r="G43" s="154" t="str">
        <f>IFERROR(IF(E43="","",VLOOKUP(D43,$V$46:$W$53,2,0)),"")</f>
        <v/>
      </c>
      <c r="I43" s="142"/>
      <c r="J43" s="19"/>
      <c r="K43" s="89"/>
      <c r="M43" s="89"/>
      <c r="N43" s="89"/>
      <c r="O43" s="89"/>
      <c r="P43" s="132"/>
      <c r="Q43" s="143"/>
      <c r="U43" s="13" t="s">
        <v>195</v>
      </c>
      <c r="V43" s="241">
        <v>0</v>
      </c>
      <c r="W43" s="242" t="s">
        <v>115</v>
      </c>
      <c r="X43" s="9"/>
      <c r="Y43" s="25"/>
      <c r="Z43" s="29"/>
      <c r="AA43" s="30"/>
      <c r="AB43" s="54"/>
      <c r="AC43" s="54"/>
      <c r="AD43" s="55"/>
      <c r="AE43" s="19"/>
      <c r="AF43" s="19"/>
    </row>
    <row r="44" spans="2:32" ht="18" customHeight="1" x14ac:dyDescent="0.15">
      <c r="B44" s="39"/>
      <c r="C44" s="180"/>
      <c r="D44" s="181"/>
      <c r="E44" s="181"/>
      <c r="F44" s="181"/>
      <c r="G44" s="182"/>
      <c r="I44" s="142"/>
      <c r="J44" s="89"/>
      <c r="K44" s="89"/>
      <c r="M44" s="278"/>
      <c r="N44" s="89"/>
      <c r="O44" s="89"/>
      <c r="P44" s="89"/>
      <c r="Q44" s="143"/>
      <c r="U44" s="8"/>
      <c r="V44" s="1">
        <v>3300</v>
      </c>
      <c r="W44" s="243" t="s">
        <v>113</v>
      </c>
      <c r="X44" s="9"/>
      <c r="Y44" s="25"/>
      <c r="Z44" s="29"/>
      <c r="AA44" s="30"/>
    </row>
    <row r="45" spans="2:32" ht="18" customHeight="1" x14ac:dyDescent="0.15">
      <c r="B45" s="53" t="s">
        <v>57</v>
      </c>
      <c r="C45" s="183" t="s">
        <v>68</v>
      </c>
      <c r="D45" s="184" t="s">
        <v>2</v>
      </c>
      <c r="E45" s="184" t="s">
        <v>1</v>
      </c>
      <c r="F45" s="185" t="s">
        <v>0</v>
      </c>
      <c r="G45" s="186" t="s">
        <v>26</v>
      </c>
      <c r="I45" s="142"/>
      <c r="K45" s="89"/>
      <c r="M45" s="278"/>
      <c r="N45" s="89"/>
      <c r="O45" s="89"/>
      <c r="P45" s="279"/>
      <c r="Q45" s="143"/>
      <c r="U45" s="18"/>
      <c r="V45" s="244">
        <v>6600</v>
      </c>
      <c r="W45" s="245" t="s">
        <v>114</v>
      </c>
      <c r="X45" s="9"/>
      <c r="Y45" s="25"/>
      <c r="Z45" s="29"/>
      <c r="AA45" s="30"/>
    </row>
    <row r="46" spans="2:32" ht="18" customHeight="1" x14ac:dyDescent="0.15">
      <c r="B46" s="289" t="s">
        <v>88</v>
      </c>
      <c r="C46" s="159" t="s">
        <v>131</v>
      </c>
      <c r="D46" s="160">
        <v>831</v>
      </c>
      <c r="E46" s="164"/>
      <c r="F46" s="149" t="str">
        <f>IFERROR(IF(E46="","",D46*E46),"")</f>
        <v/>
      </c>
      <c r="G46" s="151" t="s">
        <v>120</v>
      </c>
      <c r="I46" s="142"/>
      <c r="J46" s="95"/>
      <c r="K46" s="89"/>
      <c r="M46" s="89"/>
      <c r="N46" s="89"/>
      <c r="O46" s="89"/>
      <c r="P46" s="89"/>
      <c r="Q46" s="143"/>
      <c r="U46" s="13" t="s">
        <v>117</v>
      </c>
      <c r="V46" s="105">
        <v>1620</v>
      </c>
      <c r="W46" s="120" t="s">
        <v>236</v>
      </c>
      <c r="X46" s="9"/>
      <c r="Y46" s="25"/>
      <c r="Z46" s="3"/>
      <c r="AA46" s="30"/>
    </row>
    <row r="47" spans="2:32" ht="18" customHeight="1" thickBot="1" x14ac:dyDescent="0.2">
      <c r="B47" s="286"/>
      <c r="C47" s="216" t="s">
        <v>49</v>
      </c>
      <c r="D47" s="187">
        <v>162</v>
      </c>
      <c r="E47" s="188"/>
      <c r="F47" s="189" t="str">
        <f t="shared" ref="F47" si="10">IFERROR(IF(E47="","",D47*E47),"")</f>
        <v/>
      </c>
      <c r="G47" s="217" t="s">
        <v>121</v>
      </c>
      <c r="I47" s="280"/>
      <c r="J47" s="281"/>
      <c r="K47" s="282"/>
      <c r="L47" s="282"/>
      <c r="M47" s="282"/>
      <c r="N47" s="282"/>
      <c r="O47" s="282"/>
      <c r="P47" s="283"/>
      <c r="Q47" s="284"/>
      <c r="U47" s="8"/>
      <c r="V47" s="110">
        <v>2160</v>
      </c>
      <c r="W47" s="120" t="s">
        <v>237</v>
      </c>
      <c r="X47" s="9"/>
      <c r="Y47" s="12"/>
      <c r="Z47" s="3"/>
      <c r="AA47" s="30"/>
    </row>
    <row r="48" spans="2:32" ht="18" customHeight="1" thickBot="1" x14ac:dyDescent="0.2">
      <c r="B48" s="285" t="s">
        <v>130</v>
      </c>
      <c r="C48" s="159" t="s">
        <v>50</v>
      </c>
      <c r="D48" s="160">
        <v>2750</v>
      </c>
      <c r="E48" s="164">
        <v>20</v>
      </c>
      <c r="F48" s="165">
        <f>IFERROR(IF(E48="","",D48*E48),"")</f>
        <v>55000</v>
      </c>
      <c r="G48" s="210" t="str">
        <f>IFERROR(IF(D48="","持ち帰り用保冷バッグ付",VLOOKUP(D48,$V$60:$W$65,2,0)),"")</f>
        <v>精進料理「華」</v>
      </c>
      <c r="I48" s="19"/>
      <c r="K48" s="89"/>
      <c r="L48" s="89"/>
      <c r="M48" s="89"/>
      <c r="N48" s="89"/>
      <c r="O48" s="89"/>
      <c r="P48" s="132"/>
      <c r="U48" s="8"/>
      <c r="V48" s="110">
        <v>2700</v>
      </c>
      <c r="W48" s="120" t="s">
        <v>237</v>
      </c>
      <c r="X48" s="9"/>
      <c r="Y48" s="25"/>
      <c r="Z48" s="3"/>
      <c r="AA48" s="30"/>
    </row>
    <row r="49" spans="2:33" ht="18" customHeight="1" x14ac:dyDescent="0.15">
      <c r="B49" s="286"/>
      <c r="C49" s="162" t="s">
        <v>51</v>
      </c>
      <c r="D49" s="163">
        <v>2750</v>
      </c>
      <c r="E49" s="150"/>
      <c r="F49" s="149" t="str">
        <f t="shared" ref="F49:F51" si="11">IFERROR(IF(E49="","",D49*E49),"")</f>
        <v/>
      </c>
      <c r="G49" s="151" t="str">
        <f t="shared" ref="G49:G51" si="12">IFERROR(IF(E49="","",VLOOKUP(D49,$V$73:$W$119,2,0)),"")</f>
        <v/>
      </c>
      <c r="I49" s="202"/>
      <c r="J49" s="203"/>
      <c r="K49" s="204"/>
      <c r="L49" s="195"/>
      <c r="M49" s="204"/>
      <c r="N49" s="204"/>
      <c r="O49" s="205"/>
      <c r="P49" s="89"/>
      <c r="U49" s="8"/>
      <c r="V49" s="112">
        <v>3240</v>
      </c>
      <c r="W49" s="120" t="s">
        <v>238</v>
      </c>
      <c r="X49" s="9"/>
      <c r="Y49" s="12"/>
      <c r="Z49" s="3"/>
      <c r="AA49" s="30"/>
    </row>
    <row r="50" spans="2:33" ht="18" customHeight="1" x14ac:dyDescent="0.15">
      <c r="B50" s="286"/>
      <c r="C50" s="162" t="s">
        <v>49</v>
      </c>
      <c r="D50" s="163">
        <v>165</v>
      </c>
      <c r="E50" s="150">
        <v>21</v>
      </c>
      <c r="F50" s="149">
        <f t="shared" si="11"/>
        <v>3465</v>
      </c>
      <c r="G50" s="151" t="s">
        <v>126</v>
      </c>
      <c r="I50" s="198"/>
      <c r="K50" s="89"/>
      <c r="L50" s="89"/>
      <c r="M50" s="89"/>
      <c r="N50" s="89"/>
      <c r="O50" s="206"/>
      <c r="P50" s="132"/>
      <c r="U50" s="8"/>
      <c r="V50" s="106">
        <v>648</v>
      </c>
      <c r="W50" s="103" t="s">
        <v>239</v>
      </c>
    </row>
    <row r="51" spans="2:33" ht="18" customHeight="1" x14ac:dyDescent="0.15">
      <c r="B51" s="287"/>
      <c r="C51" s="170" t="s">
        <v>52</v>
      </c>
      <c r="D51" s="166">
        <v>847</v>
      </c>
      <c r="E51" s="153"/>
      <c r="F51" s="152" t="str">
        <f t="shared" si="11"/>
        <v/>
      </c>
      <c r="G51" s="154" t="str">
        <f t="shared" si="12"/>
        <v/>
      </c>
      <c r="I51" s="198"/>
      <c r="K51" s="89"/>
      <c r="L51" s="89"/>
      <c r="M51" s="89"/>
      <c r="N51" s="89"/>
      <c r="O51" s="206"/>
      <c r="P51" s="89"/>
      <c r="U51" s="18"/>
      <c r="V51" s="111">
        <v>702</v>
      </c>
      <c r="W51" s="103" t="s">
        <v>239</v>
      </c>
    </row>
    <row r="52" spans="2:33" ht="18" customHeight="1" x14ac:dyDescent="0.15">
      <c r="B52" s="288" t="s">
        <v>89</v>
      </c>
      <c r="C52" s="214" t="s">
        <v>53</v>
      </c>
      <c r="D52" s="167">
        <v>5616</v>
      </c>
      <c r="E52" s="218">
        <v>1</v>
      </c>
      <c r="F52" s="169">
        <f>IFERROR(IF(E52="","",D52*E52),"")</f>
        <v>5616</v>
      </c>
      <c r="G52" s="215" t="str">
        <f>IFERROR(IF(D52="","持ち帰り用保冷バッグ付",VLOOKUP(D52,$V$60:$W$65,2,0)),"")</f>
        <v>精進料理「楓」　お寺様用のお料理</v>
      </c>
      <c r="I52" s="198"/>
      <c r="K52" s="89"/>
      <c r="L52" s="89"/>
      <c r="M52" s="89"/>
      <c r="N52" s="89"/>
      <c r="O52" s="206"/>
      <c r="P52" s="89"/>
      <c r="U52" s="13" t="s">
        <v>14</v>
      </c>
      <c r="V52" s="14">
        <v>3240</v>
      </c>
      <c r="W52" s="15" t="s">
        <v>233</v>
      </c>
    </row>
    <row r="53" spans="2:33" ht="18" customHeight="1" x14ac:dyDescent="0.15">
      <c r="B53" s="288"/>
      <c r="C53" s="162" t="s">
        <v>54</v>
      </c>
      <c r="D53" s="163"/>
      <c r="E53" s="150"/>
      <c r="F53" s="149" t="str">
        <f t="shared" ref="F53:F54" si="13">IFERROR(IF(E53="","",D53*E53),"")</f>
        <v/>
      </c>
      <c r="G53" s="151" t="str">
        <f>IFERROR(IF(D53="","持ち帰り用保冷バッグ付",VLOOKUP(D53,$V$60:$W$65,2,0)),"")</f>
        <v>持ち帰り用保冷バッグ付</v>
      </c>
      <c r="I53" s="198"/>
      <c r="K53" s="89"/>
      <c r="L53" s="89"/>
      <c r="M53" s="89"/>
      <c r="N53" s="89"/>
      <c r="O53" s="206"/>
      <c r="P53" s="89"/>
      <c r="U53" s="18"/>
      <c r="V53" s="14">
        <v>4320</v>
      </c>
      <c r="W53" s="15" t="s">
        <v>233</v>
      </c>
    </row>
    <row r="54" spans="2:33" ht="18" customHeight="1" thickBot="1" x14ac:dyDescent="0.2">
      <c r="B54" s="288"/>
      <c r="C54" s="216" t="s">
        <v>51</v>
      </c>
      <c r="D54" s="187">
        <v>2916</v>
      </c>
      <c r="E54" s="188"/>
      <c r="F54" s="189" t="str">
        <f t="shared" si="13"/>
        <v/>
      </c>
      <c r="G54" s="217" t="s">
        <v>119</v>
      </c>
      <c r="I54" s="290" t="s">
        <v>141</v>
      </c>
      <c r="J54" s="291"/>
      <c r="K54" s="291"/>
      <c r="L54" s="291"/>
      <c r="M54" s="291"/>
      <c r="N54" s="207"/>
      <c r="O54" s="208"/>
      <c r="P54" s="89"/>
    </row>
    <row r="55" spans="2:33" ht="18" customHeight="1" x14ac:dyDescent="0.15">
      <c r="B55" s="289" t="s">
        <v>90</v>
      </c>
      <c r="C55" s="220" t="s">
        <v>55</v>
      </c>
      <c r="D55" s="160">
        <v>3240</v>
      </c>
      <c r="E55" s="164">
        <v>10</v>
      </c>
      <c r="F55" s="165">
        <f>IFERROR(IF(E55="","",D55*E55),"")</f>
        <v>32400</v>
      </c>
      <c r="G55" s="210" t="str">
        <f>IFERROR(IF(D55="","",VLOOKUP(D55,$V$52:$W$53,2,0)),"")</f>
        <v>初七日法要に出席されるご親族へお返しの品</v>
      </c>
      <c r="I55" s="194"/>
      <c r="J55" s="195"/>
      <c r="K55" s="196"/>
      <c r="L55" s="196"/>
      <c r="M55" s="196"/>
      <c r="N55" s="196"/>
      <c r="O55" s="197"/>
      <c r="P55" s="93"/>
      <c r="V55" s="123"/>
      <c r="W55" s="124"/>
    </row>
    <row r="56" spans="2:33" ht="18" customHeight="1" x14ac:dyDescent="0.15">
      <c r="B56" s="286"/>
      <c r="C56" s="209" t="s">
        <v>56</v>
      </c>
      <c r="D56" s="163">
        <v>1188</v>
      </c>
      <c r="E56" s="219">
        <f>E$55</f>
        <v>10</v>
      </c>
      <c r="F56" s="149">
        <f t="shared" ref="F56:F59" si="14">IFERROR(IF(E56="","",D56*E56),"")</f>
        <v>11880</v>
      </c>
      <c r="G56" s="151" t="str">
        <f>IFERROR(IF(E56="","",VLOOKUP(D56,$V$73:$W$119,2,0)),"")</f>
        <v/>
      </c>
      <c r="I56" s="198"/>
      <c r="K56" s="93"/>
      <c r="L56" s="93"/>
      <c r="M56" s="93"/>
      <c r="N56" s="93"/>
      <c r="O56" s="199"/>
      <c r="P56" s="93"/>
      <c r="U56" s="127" t="s">
        <v>209</v>
      </c>
      <c r="V56" s="123">
        <v>2160</v>
      </c>
      <c r="W56" s="119" t="s">
        <v>196</v>
      </c>
    </row>
    <row r="57" spans="2:33" ht="18" customHeight="1" x14ac:dyDescent="0.15">
      <c r="B57" s="286"/>
      <c r="C57" s="209" t="s">
        <v>58</v>
      </c>
      <c r="D57" s="163">
        <v>810</v>
      </c>
      <c r="E57" s="219">
        <f>E$55</f>
        <v>10</v>
      </c>
      <c r="F57" s="149">
        <f t="shared" si="14"/>
        <v>8100</v>
      </c>
      <c r="G57" s="151" t="str">
        <f t="shared" ref="G57:G59" si="15">IFERROR(IF(E57="","",VLOOKUP(D57,$V$73:$W$119,2,0)),"")</f>
        <v/>
      </c>
      <c r="I57" s="198"/>
      <c r="K57" s="93"/>
      <c r="L57" s="93"/>
      <c r="M57" s="93"/>
      <c r="N57" s="93"/>
      <c r="O57" s="199"/>
      <c r="P57" s="93"/>
      <c r="U57" s="246"/>
      <c r="V57" s="126">
        <v>3240</v>
      </c>
      <c r="W57" s="28" t="s">
        <v>210</v>
      </c>
      <c r="Y57" s="20"/>
      <c r="Z57" s="20"/>
      <c r="AA57" s="20"/>
    </row>
    <row r="58" spans="2:33" ht="18" customHeight="1" x14ac:dyDescent="0.15">
      <c r="B58" s="286"/>
      <c r="C58" s="209" t="s">
        <v>59</v>
      </c>
      <c r="D58" s="163">
        <v>810</v>
      </c>
      <c r="E58" s="219">
        <f>E$55</f>
        <v>10</v>
      </c>
      <c r="F58" s="149">
        <f t="shared" si="14"/>
        <v>8100</v>
      </c>
      <c r="G58" s="151" t="str">
        <f t="shared" si="15"/>
        <v/>
      </c>
      <c r="I58" s="198"/>
      <c r="K58" s="93"/>
      <c r="L58" s="93"/>
      <c r="M58" s="93"/>
      <c r="N58" s="93"/>
      <c r="O58" s="199"/>
      <c r="P58" s="93"/>
      <c r="V58" s="3"/>
      <c r="W58" s="19"/>
      <c r="Y58" s="19"/>
      <c r="Z58" s="20"/>
      <c r="AA58" s="20"/>
    </row>
    <row r="59" spans="2:33" ht="18" customHeight="1" x14ac:dyDescent="0.15">
      <c r="B59" s="286"/>
      <c r="C59" s="209" t="s">
        <v>60</v>
      </c>
      <c r="D59" s="163">
        <v>330</v>
      </c>
      <c r="E59" s="219">
        <f>E$55</f>
        <v>10</v>
      </c>
      <c r="F59" s="149">
        <f t="shared" si="14"/>
        <v>3300</v>
      </c>
      <c r="G59" s="151" t="str">
        <f t="shared" si="15"/>
        <v/>
      </c>
      <c r="I59" s="198"/>
      <c r="K59" s="93"/>
      <c r="L59" s="93"/>
      <c r="M59" s="93"/>
      <c r="N59" s="93"/>
      <c r="O59" s="199"/>
      <c r="P59" s="93"/>
      <c r="U59" s="19"/>
      <c r="V59" s="3"/>
      <c r="W59" s="19"/>
      <c r="Y59" s="19"/>
      <c r="Z59" s="20"/>
      <c r="AA59" s="20"/>
    </row>
    <row r="60" spans="2:33" ht="18" customHeight="1" thickBot="1" x14ac:dyDescent="0.2">
      <c r="B60" s="286"/>
      <c r="C60" s="212" t="s">
        <v>61</v>
      </c>
      <c r="D60" s="163">
        <v>2160</v>
      </c>
      <c r="E60" s="219">
        <f>E$55</f>
        <v>10</v>
      </c>
      <c r="F60" s="149">
        <f>IFERROR(IF(E60="","",D60*E60),"")</f>
        <v>21600</v>
      </c>
      <c r="G60" s="151" t="str">
        <f>IFERROR(IF(D60="","",VLOOKUP(D60,$V$56:$W$65,2,0)),"")</f>
        <v>Aサイズ</v>
      </c>
      <c r="I60" s="290" t="s">
        <v>235</v>
      </c>
      <c r="J60" s="291"/>
      <c r="K60" s="291"/>
      <c r="L60" s="291"/>
      <c r="M60" s="291"/>
      <c r="N60" s="200"/>
      <c r="O60" s="201"/>
      <c r="P60" s="94"/>
      <c r="V60" s="123">
        <v>1650</v>
      </c>
      <c r="W60" s="119" t="s">
        <v>10</v>
      </c>
      <c r="Y60" s="19"/>
      <c r="Z60" s="20"/>
      <c r="AA60" s="20"/>
    </row>
    <row r="61" spans="2:33" ht="18" customHeight="1" x14ac:dyDescent="0.15">
      <c r="B61" s="287"/>
      <c r="C61" s="221"/>
      <c r="D61" s="51"/>
      <c r="E61" s="43"/>
      <c r="F61" s="152" t="str">
        <f t="shared" ref="F61" si="16">IFERROR(IF(E61="","",D61*E61),"")</f>
        <v/>
      </c>
      <c r="G61" s="36"/>
      <c r="L61" s="60"/>
      <c r="M61" s="61"/>
      <c r="N61" s="61"/>
      <c r="O61" s="61"/>
      <c r="P61" s="62"/>
      <c r="V61" s="125">
        <v>2750</v>
      </c>
      <c r="W61" s="98" t="s">
        <v>9</v>
      </c>
      <c r="Y61" s="19"/>
      <c r="Z61" s="20"/>
      <c r="AA61" s="20"/>
    </row>
    <row r="62" spans="2:33" ht="18" customHeight="1" x14ac:dyDescent="0.15">
      <c r="L62" s="60"/>
      <c r="M62" s="61"/>
      <c r="N62" s="61"/>
      <c r="O62" s="61"/>
      <c r="P62" s="62"/>
      <c r="V62" s="125">
        <v>3850</v>
      </c>
      <c r="W62" s="98" t="s">
        <v>8</v>
      </c>
      <c r="Y62" s="19"/>
      <c r="Z62" s="22"/>
      <c r="AA62" s="20"/>
      <c r="AB62" s="20"/>
      <c r="AC62" s="20"/>
      <c r="AD62" s="20"/>
      <c r="AE62" s="20"/>
      <c r="AF62" s="20"/>
      <c r="AG62" s="20"/>
    </row>
    <row r="63" spans="2:33" ht="18" customHeight="1" x14ac:dyDescent="0.15">
      <c r="C63" s="95"/>
      <c r="D63" s="95"/>
      <c r="E63" s="95"/>
      <c r="F63" s="95"/>
      <c r="G63" s="95"/>
      <c r="L63" s="60"/>
      <c r="M63" s="61"/>
      <c r="N63" s="61"/>
      <c r="O63" s="61"/>
      <c r="P63" s="62"/>
      <c r="U63" s="247"/>
      <c r="V63" s="125">
        <v>3996</v>
      </c>
      <c r="W63" s="98" t="s">
        <v>146</v>
      </c>
      <c r="Y63" s="19"/>
      <c r="Z63" s="19"/>
      <c r="AA63" s="19"/>
      <c r="AB63" s="20"/>
      <c r="AC63" s="20"/>
      <c r="AD63" s="20"/>
      <c r="AE63" s="20"/>
      <c r="AF63" s="20"/>
      <c r="AG63" s="20"/>
    </row>
    <row r="64" spans="2:33" ht="18" customHeight="1" x14ac:dyDescent="0.15">
      <c r="C64" s="95"/>
      <c r="D64" s="95"/>
      <c r="E64" s="95"/>
      <c r="F64" s="95"/>
      <c r="G64" s="95"/>
      <c r="V64" s="125">
        <v>5616</v>
      </c>
      <c r="W64" s="98" t="s">
        <v>147</v>
      </c>
      <c r="Y64" s="19"/>
      <c r="Z64" s="20"/>
      <c r="AA64" s="20"/>
      <c r="AB64" s="20"/>
      <c r="AC64" s="20"/>
      <c r="AD64" s="20"/>
      <c r="AE64" s="20"/>
      <c r="AF64" s="20"/>
      <c r="AG64" s="20"/>
    </row>
    <row r="65" spans="2:33" ht="18" customHeight="1" x14ac:dyDescent="0.15">
      <c r="C65" s="95"/>
      <c r="D65" s="95"/>
      <c r="E65" s="95"/>
      <c r="F65" s="95"/>
      <c r="G65" s="95"/>
      <c r="J65" s="95"/>
      <c r="K65" s="95"/>
      <c r="L65" s="95"/>
      <c r="M65" s="95"/>
      <c r="N65" s="95"/>
      <c r="O65" s="95"/>
      <c r="P65" s="95"/>
      <c r="V65" s="126">
        <v>6696</v>
      </c>
      <c r="W65" s="28" t="s">
        <v>148</v>
      </c>
      <c r="Y65" s="19"/>
      <c r="Z65" s="20"/>
      <c r="AA65" s="20"/>
      <c r="AB65" s="20"/>
      <c r="AC65" s="20"/>
      <c r="AD65" s="20"/>
      <c r="AE65" s="20"/>
      <c r="AF65" s="20"/>
      <c r="AG65" s="20"/>
    </row>
    <row r="66" spans="2:33" ht="18" customHeight="1" x14ac:dyDescent="0.15">
      <c r="B66" s="96"/>
      <c r="C66" s="95"/>
      <c r="D66" s="95"/>
      <c r="E66" s="95"/>
      <c r="F66" s="95"/>
      <c r="G66" s="95"/>
      <c r="J66" s="95"/>
      <c r="K66" s="95"/>
      <c r="L66" s="95"/>
      <c r="M66" s="95"/>
      <c r="N66" s="95"/>
      <c r="O66" s="95"/>
      <c r="P66" s="95"/>
      <c r="V66" s="121">
        <v>15000</v>
      </c>
      <c r="W66" s="122" t="s">
        <v>7</v>
      </c>
      <c r="Y66" s="20"/>
      <c r="Z66" s="20"/>
      <c r="AA66" s="20"/>
      <c r="AB66" s="20"/>
      <c r="AC66" s="20"/>
      <c r="AD66" s="20"/>
      <c r="AE66" s="20"/>
      <c r="AF66" s="20"/>
      <c r="AG66" s="20"/>
    </row>
    <row r="67" spans="2:33" ht="18" customHeight="1" x14ac:dyDescent="0.15">
      <c r="B67" s="96"/>
      <c r="C67" s="95"/>
      <c r="D67" s="95"/>
      <c r="E67" s="95"/>
      <c r="F67" s="95"/>
      <c r="G67" s="95"/>
      <c r="H67" s="19"/>
      <c r="J67" s="95"/>
      <c r="K67" s="95"/>
      <c r="L67" s="95"/>
      <c r="M67" s="95"/>
      <c r="N67" s="95"/>
      <c r="O67" s="95"/>
      <c r="P67" s="95"/>
      <c r="V67" s="23"/>
      <c r="W67" s="16" t="s">
        <v>6</v>
      </c>
      <c r="AB67" s="20"/>
      <c r="AC67" s="20"/>
      <c r="AD67" s="20"/>
      <c r="AE67" s="20"/>
      <c r="AF67" s="20"/>
      <c r="AG67" s="20"/>
    </row>
    <row r="68" spans="2:33" ht="18" customHeight="1" x14ac:dyDescent="0.15">
      <c r="H68" s="95"/>
      <c r="I68" s="95"/>
      <c r="J68" s="95"/>
      <c r="K68" s="95"/>
      <c r="L68" s="95"/>
      <c r="M68" s="95"/>
      <c r="N68" s="95"/>
      <c r="O68" s="95"/>
      <c r="P68" s="95"/>
      <c r="V68" s="23" t="s">
        <v>3</v>
      </c>
      <c r="W68" s="16" t="s">
        <v>118</v>
      </c>
      <c r="Y68" s="20"/>
      <c r="Z68" s="20"/>
      <c r="AA68" s="20"/>
      <c r="AB68" s="19"/>
      <c r="AC68" s="19"/>
      <c r="AD68" s="19"/>
      <c r="AE68" s="19"/>
      <c r="AF68" s="20"/>
      <c r="AG68" s="20"/>
    </row>
    <row r="69" spans="2:33" ht="18" customHeight="1" x14ac:dyDescent="0.15">
      <c r="H69" s="95"/>
      <c r="I69" s="95"/>
      <c r="J69" s="95"/>
      <c r="K69" s="95"/>
      <c r="L69" s="95"/>
      <c r="M69" s="95"/>
      <c r="N69" s="95"/>
      <c r="O69" s="95"/>
      <c r="P69" s="95"/>
      <c r="V69" s="23" t="s">
        <v>4</v>
      </c>
      <c r="W69" s="16" t="s">
        <v>5</v>
      </c>
      <c r="Y69" s="20"/>
      <c r="Z69" s="20"/>
      <c r="AA69" s="20"/>
      <c r="AB69" s="20"/>
      <c r="AC69" s="20"/>
      <c r="AD69" s="20"/>
      <c r="AE69" s="20"/>
      <c r="AF69" s="20"/>
      <c r="AG69" s="20"/>
    </row>
    <row r="70" spans="2:33" ht="18" customHeight="1" x14ac:dyDescent="0.15">
      <c r="H70" s="95"/>
      <c r="I70" s="95"/>
      <c r="Y70" s="20"/>
      <c r="Z70" s="20"/>
      <c r="AA70" s="20"/>
      <c r="AB70" s="20"/>
      <c r="AC70" s="20"/>
      <c r="AD70" s="20"/>
      <c r="AE70" s="20"/>
      <c r="AF70" s="20"/>
      <c r="AG70" s="20"/>
    </row>
    <row r="71" spans="2:33" ht="18" customHeight="1" x14ac:dyDescent="0.15">
      <c r="H71" s="95"/>
      <c r="I71" s="95"/>
      <c r="AA71" s="20"/>
      <c r="AB71" s="20"/>
      <c r="AC71" s="20"/>
      <c r="AD71" s="20"/>
      <c r="AE71" s="20"/>
      <c r="AF71" s="20"/>
      <c r="AG71" s="20"/>
    </row>
    <row r="72" spans="2:33" ht="18" customHeight="1" thickBot="1" x14ac:dyDescent="0.2">
      <c r="H72" s="95"/>
      <c r="I72" s="95"/>
      <c r="AA72" s="20"/>
    </row>
    <row r="73" spans="2:33" ht="18" customHeight="1" thickTop="1" thickBot="1" x14ac:dyDescent="0.2">
      <c r="U73" s="27" t="s">
        <v>92</v>
      </c>
      <c r="V73" s="7">
        <v>244200</v>
      </c>
      <c r="W73" s="21" t="s">
        <v>133</v>
      </c>
      <c r="X73" s="227" t="s">
        <v>149</v>
      </c>
      <c r="Y73" s="227" t="s">
        <v>150</v>
      </c>
      <c r="Z73" s="227" t="s">
        <v>151</v>
      </c>
      <c r="AA73" s="6"/>
      <c r="AB73" s="20"/>
      <c r="AC73" s="20"/>
      <c r="AD73" s="20"/>
      <c r="AE73" s="20"/>
      <c r="AF73" s="20"/>
      <c r="AG73" s="20"/>
    </row>
    <row r="74" spans="2:33" ht="18" customHeight="1" thickTop="1" thickBot="1" x14ac:dyDescent="0.2">
      <c r="U74" s="27" t="s">
        <v>211</v>
      </c>
      <c r="V74" s="10">
        <v>536800</v>
      </c>
      <c r="W74" s="24" t="s">
        <v>21</v>
      </c>
      <c r="X74" s="227" t="s">
        <v>149</v>
      </c>
      <c r="Y74" s="227" t="s">
        <v>150</v>
      </c>
      <c r="Z74" s="227" t="s">
        <v>152</v>
      </c>
      <c r="AA74" s="20"/>
      <c r="AB74" s="20"/>
      <c r="AC74" s="20"/>
      <c r="AD74" s="20"/>
      <c r="AE74" s="20"/>
      <c r="AF74" s="20"/>
      <c r="AG74" s="20"/>
    </row>
    <row r="75" spans="2:33" ht="18" customHeight="1" thickTop="1" thickBot="1" x14ac:dyDescent="0.2">
      <c r="U75" s="27" t="s">
        <v>212</v>
      </c>
      <c r="V75" s="7">
        <v>646800</v>
      </c>
      <c r="W75" s="21" t="s">
        <v>22</v>
      </c>
      <c r="X75" s="227" t="s">
        <v>149</v>
      </c>
      <c r="Y75" s="227" t="s">
        <v>150</v>
      </c>
      <c r="Z75" s="227" t="s">
        <v>152</v>
      </c>
      <c r="AA75" s="20"/>
      <c r="AB75" s="20"/>
      <c r="AC75" s="20"/>
      <c r="AD75" s="20"/>
      <c r="AE75" s="20"/>
      <c r="AF75" s="20"/>
      <c r="AG75" s="20"/>
    </row>
    <row r="76" spans="2:33" ht="13.5" thickTop="1" thickBot="1" x14ac:dyDescent="0.2">
      <c r="U76" s="127" t="s">
        <v>197</v>
      </c>
      <c r="V76" s="248">
        <v>756800</v>
      </c>
      <c r="W76" s="249" t="s">
        <v>24</v>
      </c>
      <c r="X76" s="228" t="s">
        <v>149</v>
      </c>
      <c r="Y76" s="228" t="s">
        <v>150</v>
      </c>
      <c r="Z76" s="228" t="s">
        <v>152</v>
      </c>
      <c r="AA76" s="20"/>
      <c r="AB76" s="20"/>
      <c r="AC76" s="20"/>
      <c r="AD76" s="20"/>
      <c r="AE76" s="20"/>
      <c r="AF76" s="20"/>
      <c r="AG76" s="20"/>
    </row>
    <row r="77" spans="2:33" ht="12.75" thickBot="1" x14ac:dyDescent="0.2">
      <c r="U77" s="250" t="s">
        <v>153</v>
      </c>
      <c r="V77" s="251">
        <v>806500</v>
      </c>
      <c r="W77" s="252" t="s">
        <v>143</v>
      </c>
      <c r="X77" s="253" t="s">
        <v>149</v>
      </c>
      <c r="Y77" s="253" t="s">
        <v>150</v>
      </c>
      <c r="Z77" s="254" t="s">
        <v>154</v>
      </c>
      <c r="AA77" s="20"/>
      <c r="AB77" s="20"/>
      <c r="AC77" s="20"/>
      <c r="AD77" s="20"/>
      <c r="AE77" s="20"/>
      <c r="AF77" s="20"/>
      <c r="AG77" s="20"/>
    </row>
    <row r="78" spans="2:33" ht="13.5" thickTop="1" thickBot="1" x14ac:dyDescent="0.2">
      <c r="U78" s="255" t="s">
        <v>155</v>
      </c>
      <c r="V78" s="7">
        <v>839500</v>
      </c>
      <c r="W78" s="21" t="s">
        <v>224</v>
      </c>
      <c r="X78" s="227" t="s">
        <v>156</v>
      </c>
      <c r="Y78" s="227" t="s">
        <v>221</v>
      </c>
      <c r="Z78" s="256" t="s">
        <v>154</v>
      </c>
      <c r="AB78" s="6"/>
      <c r="AC78" s="6"/>
      <c r="AD78" s="6"/>
      <c r="AE78" s="6"/>
      <c r="AF78" s="20"/>
      <c r="AG78" s="20"/>
    </row>
    <row r="79" spans="2:33" ht="12" customHeight="1" thickTop="1" thickBot="1" x14ac:dyDescent="0.2">
      <c r="U79" s="255" t="s">
        <v>198</v>
      </c>
      <c r="V79" s="7">
        <v>971500</v>
      </c>
      <c r="W79" s="21" t="s">
        <v>157</v>
      </c>
      <c r="X79" s="227" t="s">
        <v>156</v>
      </c>
      <c r="Y79" s="227" t="s">
        <v>199</v>
      </c>
      <c r="Z79" s="256" t="s">
        <v>154</v>
      </c>
      <c r="AA79" s="20"/>
      <c r="AB79" s="20"/>
      <c r="AC79" s="20"/>
      <c r="AD79" s="20"/>
      <c r="AE79" s="20"/>
      <c r="AF79" s="20"/>
      <c r="AG79" s="20"/>
    </row>
    <row r="80" spans="2:33" ht="12" customHeight="1" thickTop="1" thickBot="1" x14ac:dyDescent="0.2">
      <c r="U80" s="255" t="s">
        <v>158</v>
      </c>
      <c r="V80" s="10">
        <v>916500</v>
      </c>
      <c r="W80" s="24" t="s">
        <v>200</v>
      </c>
      <c r="X80" s="227" t="s">
        <v>149</v>
      </c>
      <c r="Y80" s="227" t="s">
        <v>150</v>
      </c>
      <c r="Z80" s="256" t="s">
        <v>154</v>
      </c>
      <c r="AA80" s="20"/>
      <c r="AB80" s="20"/>
      <c r="AC80" s="20"/>
      <c r="AD80" s="20"/>
      <c r="AE80" s="20"/>
      <c r="AF80" s="20"/>
      <c r="AG80" s="20"/>
    </row>
    <row r="81" spans="21:33" ht="12" customHeight="1" thickTop="1" thickBot="1" x14ac:dyDescent="0.2">
      <c r="U81" s="255" t="s">
        <v>159</v>
      </c>
      <c r="V81" s="10">
        <v>949500</v>
      </c>
      <c r="W81" s="24" t="s">
        <v>225</v>
      </c>
      <c r="X81" s="227" t="s">
        <v>156</v>
      </c>
      <c r="Y81" s="227" t="s">
        <v>221</v>
      </c>
      <c r="Z81" s="256" t="s">
        <v>154</v>
      </c>
      <c r="AA81" s="20"/>
      <c r="AB81" s="20"/>
      <c r="AC81" s="20"/>
      <c r="AD81" s="20"/>
      <c r="AE81" s="20"/>
      <c r="AF81" s="20"/>
      <c r="AG81" s="20"/>
    </row>
    <row r="82" spans="21:33" ht="12" customHeight="1" thickTop="1" thickBot="1" x14ac:dyDescent="0.2">
      <c r="U82" s="255" t="s">
        <v>201</v>
      </c>
      <c r="V82" s="7">
        <v>1081500</v>
      </c>
      <c r="W82" s="24" t="s">
        <v>134</v>
      </c>
      <c r="X82" s="227" t="s">
        <v>156</v>
      </c>
      <c r="Y82" s="227" t="s">
        <v>199</v>
      </c>
      <c r="Z82" s="256" t="s">
        <v>154</v>
      </c>
      <c r="AA82" s="20"/>
      <c r="AB82" s="20"/>
      <c r="AC82" s="20"/>
      <c r="AD82" s="20"/>
      <c r="AE82" s="20"/>
      <c r="AF82" s="20"/>
      <c r="AG82" s="20"/>
    </row>
    <row r="83" spans="21:33" ht="12" customHeight="1" thickTop="1" thickBot="1" x14ac:dyDescent="0.2">
      <c r="U83" s="255" t="s">
        <v>160</v>
      </c>
      <c r="V83" s="7">
        <v>1026500</v>
      </c>
      <c r="W83" s="21" t="s">
        <v>144</v>
      </c>
      <c r="X83" s="227" t="s">
        <v>149</v>
      </c>
      <c r="Y83" s="227" t="s">
        <v>150</v>
      </c>
      <c r="Z83" s="256" t="s">
        <v>154</v>
      </c>
      <c r="AA83" s="20"/>
    </row>
    <row r="84" spans="21:33" ht="12" customHeight="1" thickTop="1" thickBot="1" x14ac:dyDescent="0.2">
      <c r="U84" s="255" t="s">
        <v>161</v>
      </c>
      <c r="V84" s="7">
        <v>1059500</v>
      </c>
      <c r="W84" s="21" t="s">
        <v>226</v>
      </c>
      <c r="X84" s="227" t="s">
        <v>156</v>
      </c>
      <c r="Y84" s="227" t="s">
        <v>221</v>
      </c>
      <c r="Z84" s="256" t="s">
        <v>154</v>
      </c>
      <c r="AA84" s="20"/>
      <c r="AB84" s="20"/>
      <c r="AC84" s="20"/>
      <c r="AD84" s="59"/>
      <c r="AE84" s="59"/>
      <c r="AF84" s="59"/>
      <c r="AG84" s="59"/>
    </row>
    <row r="85" spans="21:33" ht="12.75" customHeight="1" thickTop="1" thickBot="1" x14ac:dyDescent="0.2">
      <c r="U85" s="255" t="s">
        <v>162</v>
      </c>
      <c r="V85" s="7">
        <v>1191500</v>
      </c>
      <c r="W85" s="21" t="s">
        <v>135</v>
      </c>
      <c r="X85" s="227" t="s">
        <v>156</v>
      </c>
      <c r="Y85" s="227" t="s">
        <v>199</v>
      </c>
      <c r="Z85" s="256" t="s">
        <v>154</v>
      </c>
      <c r="AA85" s="20"/>
      <c r="AB85" s="20"/>
      <c r="AC85" s="20"/>
      <c r="AD85" s="59"/>
      <c r="AE85" s="59"/>
      <c r="AF85" s="59"/>
      <c r="AG85" s="59"/>
    </row>
    <row r="86" spans="21:33" ht="12.75" customHeight="1" thickTop="1" thickBot="1" x14ac:dyDescent="0.2">
      <c r="U86" s="255" t="s">
        <v>163</v>
      </c>
      <c r="V86" s="10">
        <v>1246500</v>
      </c>
      <c r="W86" s="24" t="s">
        <v>202</v>
      </c>
      <c r="X86" s="227" t="s">
        <v>149</v>
      </c>
      <c r="Y86" s="227" t="s">
        <v>150</v>
      </c>
      <c r="Z86" s="256" t="s">
        <v>154</v>
      </c>
      <c r="AA86" s="58"/>
      <c r="AB86" s="20"/>
      <c r="AC86" s="20"/>
      <c r="AD86" s="20"/>
      <c r="AE86" s="20"/>
      <c r="AF86" s="20"/>
      <c r="AG86" s="20"/>
    </row>
    <row r="87" spans="21:33" ht="12.75" customHeight="1" thickTop="1" thickBot="1" x14ac:dyDescent="0.2">
      <c r="U87" s="255" t="s">
        <v>164</v>
      </c>
      <c r="V87" s="10">
        <v>1279500</v>
      </c>
      <c r="W87" s="24" t="s">
        <v>227</v>
      </c>
      <c r="X87" s="227" t="s">
        <v>156</v>
      </c>
      <c r="Y87" s="227" t="s">
        <v>221</v>
      </c>
      <c r="Z87" s="256" t="s">
        <v>154</v>
      </c>
      <c r="AA87" s="20"/>
      <c r="AB87" s="20"/>
      <c r="AC87" s="20"/>
      <c r="AD87" s="20"/>
      <c r="AE87" s="20"/>
      <c r="AF87" s="20"/>
      <c r="AG87" s="20"/>
    </row>
    <row r="88" spans="21:33" ht="12.75" customHeight="1" thickTop="1" thickBot="1" x14ac:dyDescent="0.2">
      <c r="U88" s="255" t="s">
        <v>165</v>
      </c>
      <c r="V88" s="10">
        <v>1411500</v>
      </c>
      <c r="W88" s="24" t="s">
        <v>213</v>
      </c>
      <c r="X88" s="227" t="s">
        <v>156</v>
      </c>
      <c r="Y88" s="227" t="s">
        <v>199</v>
      </c>
      <c r="Z88" s="256" t="s">
        <v>154</v>
      </c>
      <c r="AA88" s="20"/>
      <c r="AB88" s="20"/>
      <c r="AC88" s="20"/>
      <c r="AD88" s="20"/>
      <c r="AE88" s="20"/>
      <c r="AF88" s="20"/>
      <c r="AG88" s="20"/>
    </row>
    <row r="89" spans="21:33" ht="12.75" customHeight="1" thickTop="1" thickBot="1" x14ac:dyDescent="0.2">
      <c r="U89" s="255" t="s">
        <v>166</v>
      </c>
      <c r="V89" s="7">
        <v>1356500</v>
      </c>
      <c r="W89" s="21" t="s">
        <v>202</v>
      </c>
      <c r="X89" s="227" t="s">
        <v>149</v>
      </c>
      <c r="Y89" s="227" t="s">
        <v>150</v>
      </c>
      <c r="Z89" s="256" t="s">
        <v>154</v>
      </c>
      <c r="AA89" s="20"/>
      <c r="AB89" s="20"/>
      <c r="AC89" s="20"/>
      <c r="AD89" s="20"/>
      <c r="AE89" s="20"/>
      <c r="AF89" s="20"/>
      <c r="AG89" s="20"/>
    </row>
    <row r="90" spans="21:33" ht="12.75" customHeight="1" thickTop="1" thickBot="1" x14ac:dyDescent="0.2">
      <c r="U90" s="255" t="s">
        <v>167</v>
      </c>
      <c r="V90" s="7">
        <v>1389500</v>
      </c>
      <c r="W90" s="21" t="s">
        <v>227</v>
      </c>
      <c r="X90" s="227" t="s">
        <v>156</v>
      </c>
      <c r="Y90" s="227" t="s">
        <v>221</v>
      </c>
      <c r="Z90" s="256" t="s">
        <v>154</v>
      </c>
      <c r="AA90" s="20"/>
      <c r="AB90" s="20"/>
      <c r="AC90" s="20"/>
      <c r="AD90" s="20"/>
      <c r="AE90" s="20"/>
      <c r="AF90" s="20"/>
      <c r="AG90" s="20"/>
    </row>
    <row r="91" spans="21:33" ht="12.75" customHeight="1" thickTop="1" thickBot="1" x14ac:dyDescent="0.2">
      <c r="U91" s="255" t="s">
        <v>168</v>
      </c>
      <c r="V91" s="7">
        <v>1521500</v>
      </c>
      <c r="W91" s="21" t="s">
        <v>203</v>
      </c>
      <c r="X91" s="227" t="s">
        <v>156</v>
      </c>
      <c r="Y91" s="227" t="s">
        <v>199</v>
      </c>
      <c r="Z91" s="256" t="s">
        <v>154</v>
      </c>
      <c r="AA91" s="20"/>
      <c r="AB91" s="58"/>
      <c r="AE91" s="58"/>
      <c r="AF91" s="58"/>
      <c r="AG91" s="20"/>
    </row>
    <row r="92" spans="21:33" ht="12.75" customHeight="1" thickTop="1" thickBot="1" x14ac:dyDescent="0.2">
      <c r="U92" s="255" t="s">
        <v>169</v>
      </c>
      <c r="V92" s="7">
        <v>1466500</v>
      </c>
      <c r="W92" s="21" t="s">
        <v>214</v>
      </c>
      <c r="X92" s="227" t="s">
        <v>149</v>
      </c>
      <c r="Y92" s="227" t="s">
        <v>150</v>
      </c>
      <c r="Z92" s="256" t="s">
        <v>154</v>
      </c>
      <c r="AA92" s="59"/>
      <c r="AB92" s="20"/>
      <c r="AC92" s="20"/>
      <c r="AD92" s="20"/>
      <c r="AE92" s="20"/>
      <c r="AF92" s="20"/>
      <c r="AG92" s="20"/>
    </row>
    <row r="93" spans="21:33" ht="12.75" customHeight="1" thickTop="1" thickBot="1" x14ac:dyDescent="0.2">
      <c r="U93" s="255" t="s">
        <v>170</v>
      </c>
      <c r="V93" s="7">
        <v>1499500</v>
      </c>
      <c r="W93" s="21" t="s">
        <v>227</v>
      </c>
      <c r="X93" s="227" t="s">
        <v>156</v>
      </c>
      <c r="Y93" s="227" t="s">
        <v>221</v>
      </c>
      <c r="Z93" s="256" t="s">
        <v>154</v>
      </c>
      <c r="AA93" s="59"/>
      <c r="AB93" s="20"/>
      <c r="AC93" s="20"/>
      <c r="AD93" s="20"/>
      <c r="AE93" s="20"/>
      <c r="AF93" s="20"/>
      <c r="AG93" s="20"/>
    </row>
    <row r="94" spans="21:33" ht="10.5" customHeight="1" thickTop="1" thickBot="1" x14ac:dyDescent="0.2">
      <c r="U94" s="257" t="s">
        <v>171</v>
      </c>
      <c r="V94" s="258">
        <v>1631500</v>
      </c>
      <c r="W94" s="259" t="s">
        <v>204</v>
      </c>
      <c r="X94" s="260" t="s">
        <v>156</v>
      </c>
      <c r="Y94" s="260" t="s">
        <v>199</v>
      </c>
      <c r="Z94" s="261" t="s">
        <v>154</v>
      </c>
      <c r="AA94" s="20"/>
      <c r="AB94" s="20"/>
      <c r="AC94" s="20"/>
      <c r="AD94" s="20"/>
      <c r="AE94" s="20"/>
      <c r="AF94" s="20"/>
      <c r="AG94" s="20"/>
    </row>
    <row r="95" spans="21:33" ht="12.75" customHeight="1" thickBot="1" x14ac:dyDescent="0.2">
      <c r="U95" s="250" t="s">
        <v>172</v>
      </c>
      <c r="V95" s="262">
        <v>993500</v>
      </c>
      <c r="W95" s="263" t="s">
        <v>122</v>
      </c>
      <c r="X95" s="253" t="s">
        <v>149</v>
      </c>
      <c r="Y95" s="253" t="s">
        <v>150</v>
      </c>
      <c r="Z95" s="254" t="s">
        <v>173</v>
      </c>
      <c r="AA95" s="20"/>
      <c r="AB95" s="20"/>
      <c r="AC95" s="20"/>
      <c r="AD95" s="20"/>
      <c r="AE95" s="20"/>
      <c r="AF95" s="20"/>
      <c r="AG95" s="20"/>
    </row>
    <row r="96" spans="21:33" ht="9.75" customHeight="1" thickTop="1" thickBot="1" x14ac:dyDescent="0.2">
      <c r="U96" s="255" t="s">
        <v>174</v>
      </c>
      <c r="V96" s="10">
        <v>1026500</v>
      </c>
      <c r="W96" s="24" t="s">
        <v>228</v>
      </c>
      <c r="X96" s="227" t="s">
        <v>156</v>
      </c>
      <c r="Y96" s="227" t="s">
        <v>221</v>
      </c>
      <c r="Z96" s="256" t="s">
        <v>173</v>
      </c>
      <c r="AB96" s="20"/>
      <c r="AC96" s="20"/>
      <c r="AD96" s="20"/>
      <c r="AE96" s="20"/>
      <c r="AF96" s="20"/>
      <c r="AG96" s="20"/>
    </row>
    <row r="97" spans="21:33" ht="9.75" customHeight="1" thickTop="1" thickBot="1" x14ac:dyDescent="0.2">
      <c r="U97" s="255" t="s">
        <v>175</v>
      </c>
      <c r="V97" s="7">
        <v>1158500</v>
      </c>
      <c r="W97" s="24" t="s">
        <v>123</v>
      </c>
      <c r="X97" s="227" t="s">
        <v>156</v>
      </c>
      <c r="Y97" s="227" t="s">
        <v>199</v>
      </c>
      <c r="Z97" s="256" t="s">
        <v>173</v>
      </c>
      <c r="AB97" s="59"/>
      <c r="AC97" s="20"/>
      <c r="AD97" s="20"/>
      <c r="AE97" s="59"/>
      <c r="AF97" s="59"/>
      <c r="AG97" s="20"/>
    </row>
    <row r="98" spans="21:33" ht="9.75" customHeight="1" thickTop="1" thickBot="1" x14ac:dyDescent="0.2">
      <c r="U98" s="255" t="s">
        <v>176</v>
      </c>
      <c r="V98" s="7">
        <v>1290500</v>
      </c>
      <c r="W98" s="24" t="s">
        <v>132</v>
      </c>
      <c r="X98" s="227" t="s">
        <v>156</v>
      </c>
      <c r="Y98" s="227" t="s">
        <v>215</v>
      </c>
      <c r="Z98" s="256" t="s">
        <v>173</v>
      </c>
      <c r="AB98" s="59"/>
      <c r="AC98" s="20"/>
      <c r="AD98" s="20"/>
      <c r="AE98" s="59"/>
      <c r="AF98" s="59"/>
      <c r="AG98" s="20"/>
    </row>
    <row r="99" spans="21:33" ht="12.75" customHeight="1" thickTop="1" thickBot="1" x14ac:dyDescent="0.2">
      <c r="U99" s="255" t="s">
        <v>177</v>
      </c>
      <c r="V99" s="7">
        <v>1103500</v>
      </c>
      <c r="W99" s="24" t="s">
        <v>122</v>
      </c>
      <c r="X99" s="227" t="s">
        <v>149</v>
      </c>
      <c r="Y99" s="227" t="s">
        <v>150</v>
      </c>
      <c r="Z99" s="256" t="s">
        <v>173</v>
      </c>
      <c r="AB99" s="20"/>
      <c r="AC99" s="20"/>
      <c r="AD99" s="20"/>
      <c r="AE99" s="20"/>
      <c r="AF99" s="20"/>
      <c r="AG99" s="20"/>
    </row>
    <row r="100" spans="21:33" ht="12.75" customHeight="1" thickTop="1" thickBot="1" x14ac:dyDescent="0.2">
      <c r="U100" s="255" t="s">
        <v>178</v>
      </c>
      <c r="V100" s="7">
        <v>1136500</v>
      </c>
      <c r="W100" s="24" t="s">
        <v>228</v>
      </c>
      <c r="X100" s="227" t="s">
        <v>156</v>
      </c>
      <c r="Y100" s="227" t="s">
        <v>221</v>
      </c>
      <c r="Z100" s="256" t="s">
        <v>173</v>
      </c>
      <c r="AB100" s="20"/>
      <c r="AC100" s="20"/>
      <c r="AD100" s="20"/>
      <c r="AE100" s="20"/>
      <c r="AF100" s="20"/>
      <c r="AG100" s="20"/>
    </row>
    <row r="101" spans="21:33" ht="12.75" customHeight="1" thickTop="1" thickBot="1" x14ac:dyDescent="0.2">
      <c r="U101" s="255" t="s">
        <v>179</v>
      </c>
      <c r="V101" s="7">
        <v>1268500</v>
      </c>
      <c r="W101" s="24" t="s">
        <v>123</v>
      </c>
      <c r="X101" s="227" t="s">
        <v>156</v>
      </c>
      <c r="Y101" s="227" t="s">
        <v>199</v>
      </c>
      <c r="Z101" s="256" t="s">
        <v>173</v>
      </c>
    </row>
    <row r="102" spans="21:33" ht="12.75" customHeight="1" thickTop="1" thickBot="1" x14ac:dyDescent="0.2">
      <c r="U102" s="255" t="s">
        <v>180</v>
      </c>
      <c r="V102" s="7">
        <v>1400500</v>
      </c>
      <c r="W102" s="24" t="s">
        <v>132</v>
      </c>
      <c r="X102" s="227" t="s">
        <v>156</v>
      </c>
      <c r="Y102" s="227" t="s">
        <v>206</v>
      </c>
      <c r="Z102" s="256" t="s">
        <v>173</v>
      </c>
    </row>
    <row r="103" spans="21:33" ht="12.75" customHeight="1" thickTop="1" thickBot="1" x14ac:dyDescent="0.2">
      <c r="U103" s="255" t="s">
        <v>181</v>
      </c>
      <c r="V103" s="10">
        <v>1323500</v>
      </c>
      <c r="W103" s="24" t="s">
        <v>122</v>
      </c>
      <c r="X103" s="227" t="s">
        <v>149</v>
      </c>
      <c r="Y103" s="227" t="s">
        <v>150</v>
      </c>
      <c r="Z103" s="256" t="s">
        <v>173</v>
      </c>
    </row>
    <row r="104" spans="21:33" ht="12.75" customHeight="1" thickTop="1" thickBot="1" x14ac:dyDescent="0.2">
      <c r="U104" s="255" t="s">
        <v>182</v>
      </c>
      <c r="V104" s="10">
        <v>1356500</v>
      </c>
      <c r="W104" s="24" t="s">
        <v>228</v>
      </c>
      <c r="X104" s="227" t="s">
        <v>156</v>
      </c>
      <c r="Y104" s="227" t="s">
        <v>221</v>
      </c>
      <c r="Z104" s="256" t="s">
        <v>173</v>
      </c>
    </row>
    <row r="105" spans="21:33" ht="12.75" customHeight="1" thickTop="1" thickBot="1" x14ac:dyDescent="0.2">
      <c r="U105" s="255" t="s">
        <v>183</v>
      </c>
      <c r="V105" s="10">
        <v>1488500</v>
      </c>
      <c r="W105" s="24" t="s">
        <v>123</v>
      </c>
      <c r="X105" s="227" t="s">
        <v>156</v>
      </c>
      <c r="Y105" s="227" t="s">
        <v>199</v>
      </c>
      <c r="Z105" s="256" t="s">
        <v>173</v>
      </c>
    </row>
    <row r="106" spans="21:33" ht="12.75" customHeight="1" thickTop="1" thickBot="1" x14ac:dyDescent="0.2">
      <c r="U106" s="255" t="s">
        <v>184</v>
      </c>
      <c r="V106" s="10">
        <v>1620500</v>
      </c>
      <c r="W106" s="24" t="s">
        <v>132</v>
      </c>
      <c r="X106" s="227" t="s">
        <v>156</v>
      </c>
      <c r="Y106" s="227" t="s">
        <v>205</v>
      </c>
      <c r="Z106" s="256" t="s">
        <v>173</v>
      </c>
    </row>
    <row r="107" spans="21:33" ht="12.75" customHeight="1" thickTop="1" thickBot="1" x14ac:dyDescent="0.2">
      <c r="U107" s="255" t="s">
        <v>185</v>
      </c>
      <c r="V107" s="7">
        <v>1433500</v>
      </c>
      <c r="W107" s="24" t="s">
        <v>122</v>
      </c>
      <c r="X107" s="227" t="s">
        <v>149</v>
      </c>
      <c r="Y107" s="227" t="s">
        <v>150</v>
      </c>
      <c r="Z107" s="256" t="s">
        <v>173</v>
      </c>
    </row>
    <row r="108" spans="21:33" ht="12.75" customHeight="1" thickTop="1" thickBot="1" x14ac:dyDescent="0.2">
      <c r="U108" s="255" t="s">
        <v>186</v>
      </c>
      <c r="V108" s="7">
        <v>1466500</v>
      </c>
      <c r="W108" s="24" t="s">
        <v>228</v>
      </c>
      <c r="X108" s="227" t="s">
        <v>156</v>
      </c>
      <c r="Y108" s="227" t="s">
        <v>221</v>
      </c>
      <c r="Z108" s="256" t="s">
        <v>173</v>
      </c>
    </row>
    <row r="109" spans="21:33" ht="12.75" customHeight="1" thickTop="1" thickBot="1" x14ac:dyDescent="0.2">
      <c r="U109" s="255" t="s">
        <v>187</v>
      </c>
      <c r="V109" s="7">
        <v>1598500</v>
      </c>
      <c r="W109" s="24" t="s">
        <v>123</v>
      </c>
      <c r="X109" s="227" t="s">
        <v>156</v>
      </c>
      <c r="Y109" s="227" t="s">
        <v>199</v>
      </c>
      <c r="Z109" s="256" t="s">
        <v>173</v>
      </c>
    </row>
    <row r="110" spans="21:33" ht="12.75" customHeight="1" thickTop="1" thickBot="1" x14ac:dyDescent="0.2">
      <c r="U110" s="255" t="s">
        <v>188</v>
      </c>
      <c r="V110" s="7">
        <v>1730500</v>
      </c>
      <c r="W110" s="24" t="s">
        <v>132</v>
      </c>
      <c r="X110" s="227" t="s">
        <v>156</v>
      </c>
      <c r="Y110" s="227" t="s">
        <v>205</v>
      </c>
      <c r="Z110" s="256" t="s">
        <v>173</v>
      </c>
    </row>
    <row r="111" spans="21:33" ht="12.75" customHeight="1" thickTop="1" thickBot="1" x14ac:dyDescent="0.2">
      <c r="U111" s="255" t="s">
        <v>189</v>
      </c>
      <c r="V111" s="7">
        <v>1543500</v>
      </c>
      <c r="W111" s="24" t="s">
        <v>122</v>
      </c>
      <c r="X111" s="227" t="s">
        <v>149</v>
      </c>
      <c r="Y111" s="227" t="s">
        <v>150</v>
      </c>
      <c r="Z111" s="256" t="s">
        <v>173</v>
      </c>
    </row>
    <row r="112" spans="21:33" ht="12.75" customHeight="1" thickTop="1" thickBot="1" x14ac:dyDescent="0.2">
      <c r="U112" s="255" t="s">
        <v>190</v>
      </c>
      <c r="V112" s="7">
        <v>1576500</v>
      </c>
      <c r="W112" s="24" t="s">
        <v>228</v>
      </c>
      <c r="X112" s="227" t="s">
        <v>156</v>
      </c>
      <c r="Y112" s="227" t="s">
        <v>221</v>
      </c>
      <c r="Z112" s="256" t="s">
        <v>173</v>
      </c>
    </row>
    <row r="113" spans="21:26" ht="11.25" customHeight="1" thickTop="1" thickBot="1" x14ac:dyDescent="0.2">
      <c r="U113" s="255" t="s">
        <v>191</v>
      </c>
      <c r="V113" s="7">
        <v>1708500</v>
      </c>
      <c r="W113" s="24" t="s">
        <v>123</v>
      </c>
      <c r="X113" s="227" t="s">
        <v>156</v>
      </c>
      <c r="Y113" s="227" t="s">
        <v>199</v>
      </c>
      <c r="Z113" s="256" t="s">
        <v>173</v>
      </c>
    </row>
    <row r="114" spans="21:26" ht="11.25" customHeight="1" thickTop="1" thickBot="1" x14ac:dyDescent="0.2">
      <c r="U114" s="257" t="s">
        <v>192</v>
      </c>
      <c r="V114" s="258">
        <v>1840500</v>
      </c>
      <c r="W114" s="264" t="s">
        <v>132</v>
      </c>
      <c r="X114" s="260" t="s">
        <v>156</v>
      </c>
      <c r="Y114" s="260" t="s">
        <v>207</v>
      </c>
      <c r="Z114" s="261" t="s">
        <v>173</v>
      </c>
    </row>
    <row r="115" spans="21:26" ht="11.25" customHeight="1" x14ac:dyDescent="0.15">
      <c r="U115" s="265" t="s">
        <v>11</v>
      </c>
      <c r="V115" s="266">
        <v>209000</v>
      </c>
      <c r="W115" s="267" t="s">
        <v>234</v>
      </c>
      <c r="X115" s="229"/>
      <c r="Y115" s="229"/>
      <c r="Z115" s="229"/>
    </row>
    <row r="116" spans="21:26" ht="11.25" customHeight="1" x14ac:dyDescent="0.15">
      <c r="U116" s="265" t="s">
        <v>11</v>
      </c>
      <c r="V116" s="266">
        <v>209000</v>
      </c>
      <c r="W116" s="267" t="s">
        <v>234</v>
      </c>
      <c r="X116" s="229"/>
      <c r="Y116" s="229"/>
      <c r="Z116" s="229"/>
    </row>
    <row r="117" spans="21:26" ht="11.25" customHeight="1" x14ac:dyDescent="0.15">
      <c r="U117" s="97" t="s">
        <v>91</v>
      </c>
      <c r="V117" s="14">
        <v>44000</v>
      </c>
      <c r="W117" s="21" t="s">
        <v>25</v>
      </c>
      <c r="X117" s="229"/>
      <c r="Y117" s="229"/>
      <c r="Z117" s="229"/>
    </row>
    <row r="118" spans="21:26" ht="11.25" customHeight="1" x14ac:dyDescent="0.15">
      <c r="U118" s="21" t="s">
        <v>222</v>
      </c>
      <c r="V118" s="14">
        <v>33000</v>
      </c>
      <c r="W118" s="21" t="s">
        <v>223</v>
      </c>
      <c r="X118" s="229"/>
      <c r="Y118" s="229"/>
      <c r="Z118" s="229"/>
    </row>
    <row r="119" spans="21:26" ht="11.25" customHeight="1" x14ac:dyDescent="0.15">
      <c r="U119" s="21" t="s">
        <v>93</v>
      </c>
      <c r="V119" s="14">
        <v>5500</v>
      </c>
      <c r="W119" s="21" t="s">
        <v>94</v>
      </c>
    </row>
    <row r="120" spans="21:26" ht="11.25" customHeight="1" x14ac:dyDescent="0.15">
      <c r="U120" s="21" t="s">
        <v>79</v>
      </c>
      <c r="V120" s="14">
        <v>165000</v>
      </c>
      <c r="W120" s="21" t="s">
        <v>79</v>
      </c>
    </row>
    <row r="121" spans="21:26" ht="11.25" customHeight="1" x14ac:dyDescent="0.15"/>
    <row r="122" spans="21:26" ht="11.25" customHeight="1" x14ac:dyDescent="0.15"/>
    <row r="123" spans="21:26" ht="11.25" customHeight="1" x14ac:dyDescent="0.15"/>
    <row r="124" spans="21:26" ht="11.25" customHeight="1" x14ac:dyDescent="0.15"/>
    <row r="125" spans="21:26" ht="11.25" customHeight="1" x14ac:dyDescent="0.15"/>
    <row r="126" spans="21:26" ht="11.25" customHeight="1" x14ac:dyDescent="0.15"/>
    <row r="127" spans="21:26" ht="11.25" customHeight="1" x14ac:dyDescent="0.15"/>
    <row r="128" spans="21:26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1.25" customHeight="1" x14ac:dyDescent="0.15"/>
    <row r="175" ht="11.25" customHeight="1" x14ac:dyDescent="0.15"/>
    <row r="176" ht="11.25" customHeight="1" x14ac:dyDescent="0.15"/>
    <row r="177" ht="11.25" customHeight="1" x14ac:dyDescent="0.15"/>
    <row r="178" ht="11.25" customHeight="1" x14ac:dyDescent="0.15"/>
    <row r="179" ht="11.25" customHeight="1" x14ac:dyDescent="0.15"/>
    <row r="180" ht="11.25" customHeight="1" x14ac:dyDescent="0.15"/>
    <row r="181" ht="11.25" customHeight="1" x14ac:dyDescent="0.15"/>
    <row r="182" ht="11.25" customHeight="1" x14ac:dyDescent="0.15"/>
    <row r="183" ht="11.25" customHeight="1" x14ac:dyDescent="0.15"/>
    <row r="184" ht="11.25" customHeight="1" x14ac:dyDescent="0.15"/>
    <row r="185" ht="11.25" customHeight="1" x14ac:dyDescent="0.15"/>
    <row r="186" ht="11.25" customHeight="1" x14ac:dyDescent="0.15"/>
    <row r="187" ht="11.25" customHeight="1" x14ac:dyDescent="0.15"/>
    <row r="188" ht="11.25" customHeight="1" x14ac:dyDescent="0.15"/>
    <row r="189" ht="11.25" customHeight="1" x14ac:dyDescent="0.15"/>
    <row r="190" ht="11.25" customHeight="1" x14ac:dyDescent="0.15"/>
    <row r="191" ht="11.25" customHeight="1" x14ac:dyDescent="0.15"/>
    <row r="192" ht="11.25" customHeight="1" x14ac:dyDescent="0.15"/>
    <row r="193" ht="11.25" customHeight="1" x14ac:dyDescent="0.15"/>
    <row r="194" ht="11.25" customHeight="1" x14ac:dyDescent="0.15"/>
    <row r="195" ht="11.25" customHeight="1" x14ac:dyDescent="0.15"/>
    <row r="196" ht="11.25" customHeight="1" x14ac:dyDescent="0.15"/>
    <row r="197" ht="11.25" customHeight="1" x14ac:dyDescent="0.15"/>
    <row r="198" ht="11.25" customHeight="1" x14ac:dyDescent="0.15"/>
    <row r="199" ht="11.25" customHeight="1" x14ac:dyDescent="0.15"/>
    <row r="200" ht="11.25" customHeight="1" x14ac:dyDescent="0.15"/>
    <row r="201" ht="11.25" customHeight="1" x14ac:dyDescent="0.15"/>
  </sheetData>
  <sheetProtection formatCells="0" selectLockedCells="1"/>
  <mergeCells count="45">
    <mergeCell ref="B16:B20"/>
    <mergeCell ref="N35:P36"/>
    <mergeCell ref="N22:P23"/>
    <mergeCell ref="N24:P25"/>
    <mergeCell ref="N26:P27"/>
    <mergeCell ref="N28:P29"/>
    <mergeCell ref="N30:P31"/>
    <mergeCell ref="N32:P33"/>
    <mergeCell ref="B33:B36"/>
    <mergeCell ref="K28:K29"/>
    <mergeCell ref="K30:K31"/>
    <mergeCell ref="L22:M23"/>
    <mergeCell ref="L24:M25"/>
    <mergeCell ref="L26:M27"/>
    <mergeCell ref="K9:L9"/>
    <mergeCell ref="K10:L10"/>
    <mergeCell ref="K11:L11"/>
    <mergeCell ref="B11:B15"/>
    <mergeCell ref="C15:G15"/>
    <mergeCell ref="B6:C6"/>
    <mergeCell ref="B7:C7"/>
    <mergeCell ref="B8:C8"/>
    <mergeCell ref="K6:L6"/>
    <mergeCell ref="K7:L7"/>
    <mergeCell ref="K8:L8"/>
    <mergeCell ref="A22:A30"/>
    <mergeCell ref="K22:K23"/>
    <mergeCell ref="K24:K25"/>
    <mergeCell ref="K26:K27"/>
    <mergeCell ref="B29:B32"/>
    <mergeCell ref="B48:B51"/>
    <mergeCell ref="B52:B54"/>
    <mergeCell ref="B21:B28"/>
    <mergeCell ref="I54:M54"/>
    <mergeCell ref="I60:M60"/>
    <mergeCell ref="B55:B61"/>
    <mergeCell ref="K35:M36"/>
    <mergeCell ref="B42:C42"/>
    <mergeCell ref="B43:C43"/>
    <mergeCell ref="B39:C39"/>
    <mergeCell ref="B40:C40"/>
    <mergeCell ref="L28:M29"/>
    <mergeCell ref="L30:M31"/>
    <mergeCell ref="B41:C41"/>
    <mergeCell ref="B46:B47"/>
  </mergeCells>
  <phoneticPr fontId="1"/>
  <conditionalFormatting sqref="B6:G8 B39:G43">
    <cfRule type="expression" dxfId="2" priority="3">
      <formula>$E6&gt;0</formula>
    </cfRule>
  </conditionalFormatting>
  <conditionalFormatting sqref="C11:G36 C46:G61">
    <cfRule type="expression" dxfId="1" priority="2">
      <formula>$E11&gt;0</formula>
    </cfRule>
  </conditionalFormatting>
  <conditionalFormatting sqref="K6:P11">
    <cfRule type="expression" dxfId="0" priority="1">
      <formula>$N6&gt;0</formula>
    </cfRule>
  </conditionalFormatting>
  <dataValidations count="22">
    <dataValidation type="list" allowBlank="1" showInputMessage="1" showErrorMessage="1" sqref="E37 N12:N13" xr:uid="{00000000-0002-0000-0000-000000000000}">
      <formula1>#REF!</formula1>
    </dataValidation>
    <dataValidation type="list" allowBlank="1" showInputMessage="1" showErrorMessage="1" sqref="B6:C6" xr:uid="{00000000-0002-0000-0000-000001000000}">
      <formula1>$U$73:$U$114</formula1>
    </dataValidation>
    <dataValidation type="list" allowBlank="1" showInputMessage="1" showErrorMessage="1" sqref="B7:C8" xr:uid="{00000000-0002-0000-0000-000002000000}">
      <formula1>$U$116:$U$119</formula1>
    </dataValidation>
    <dataValidation type="list" allowBlank="1" showInputMessage="1" sqref="D11" xr:uid="{00000000-0002-0000-0000-000003000000}">
      <formula1>$V$15:$V$26</formula1>
    </dataValidation>
    <dataValidation type="list" allowBlank="1" showInputMessage="1" sqref="D12" xr:uid="{00000000-0002-0000-0000-000004000000}">
      <formula1>$V$29:$V$33</formula1>
    </dataValidation>
    <dataValidation type="list" allowBlank="1" showInputMessage="1" sqref="D13" xr:uid="{00000000-0002-0000-0000-000005000000}">
      <formula1>$V$34:$V$37</formula1>
    </dataValidation>
    <dataValidation type="list" allowBlank="1" showInputMessage="1" sqref="E39:E43" xr:uid="{00000000-0002-0000-0000-000007000000}">
      <formula1>$V$5:$V$14</formula1>
    </dataValidation>
    <dataValidation type="list" allowBlank="1" showInputMessage="1" sqref="D14" xr:uid="{00000000-0002-0000-0000-000008000000}">
      <formula1>$V$38:$V$41</formula1>
    </dataValidation>
    <dataValidation type="list" allowBlank="1" showInputMessage="1" showErrorMessage="1" sqref="D19:D20" xr:uid="{00000000-0002-0000-0000-000009000000}">
      <formula1>$V$43:$V$45</formula1>
    </dataValidation>
    <dataValidation type="list" allowBlank="1" showInputMessage="1" showErrorMessage="1" sqref="E6:E8 E20:E29 E16 E31:E36" xr:uid="{00000000-0002-0000-0000-00000A000000}">
      <formula1>$U$5:$U$10</formula1>
    </dataValidation>
    <dataValidation type="list" allowBlank="1" showInputMessage="1" showErrorMessage="1" sqref="D42" xr:uid="{00000000-0002-0000-0000-00000B000000}">
      <formula1>$V$50:$V$51</formula1>
    </dataValidation>
    <dataValidation type="list" allowBlank="1" showInputMessage="1" showErrorMessage="1" sqref="D48" xr:uid="{00000000-0002-0000-0000-00000C000000}">
      <formula1>$V$60:$V$62</formula1>
    </dataValidation>
    <dataValidation type="list" allowBlank="1" showInputMessage="1" sqref="E49" xr:uid="{00000000-0002-0000-0000-00000D000000}">
      <formula1>$V$5:$V$7</formula1>
    </dataValidation>
    <dataValidation type="list" allowBlank="1" showInputMessage="1" showErrorMessage="1" sqref="D60" xr:uid="{00000000-0002-0000-0000-00000E000000}">
      <formula1>$V$56:$V$59</formula1>
    </dataValidation>
    <dataValidation type="list" allowBlank="1" showInputMessage="1" sqref="E52 E54" xr:uid="{00000000-0002-0000-0000-00000F000000}">
      <formula1>$U$5:$U$10</formula1>
    </dataValidation>
    <dataValidation type="list" allowBlank="1" showInputMessage="1" sqref="E46:E48 E55:E61 E50:E51 E53" xr:uid="{00000000-0002-0000-0000-000010000000}">
      <formula1>$W$5:$W$11</formula1>
    </dataValidation>
    <dataValidation type="list" allowBlank="1" showInputMessage="1" showErrorMessage="1" sqref="N6" xr:uid="{00000000-0002-0000-0000-000011000000}">
      <formula1>$U$5:$U$9</formula1>
    </dataValidation>
    <dataValidation type="list" allowBlank="1" showInputMessage="1" showErrorMessage="1" sqref="D52:D53" xr:uid="{00000000-0002-0000-0000-000012000000}">
      <formula1>$V$63:$V$65</formula1>
    </dataValidation>
    <dataValidation type="list" allowBlank="1" showInputMessage="1" showErrorMessage="1" sqref="D55" xr:uid="{00000000-0002-0000-0000-000013000000}">
      <formula1>$V$52:$V$53</formula1>
    </dataValidation>
    <dataValidation type="list" allowBlank="1" showInputMessage="1" showErrorMessage="1" sqref="E30" xr:uid="{00000000-0002-0000-0000-000014000000}">
      <formula1>$U$5:$U$11</formula1>
    </dataValidation>
    <dataValidation type="list" allowBlank="1" showInputMessage="1" showErrorMessage="1" sqref="E11:E14 E17:E19" xr:uid="{00000000-0002-0000-0000-000015000000}">
      <formula1>$U$5:$U$6</formula1>
    </dataValidation>
    <dataValidation type="list" allowBlank="1" showInputMessage="1" showErrorMessage="1" sqref="D39 M18" xr:uid="{00000000-0002-0000-0000-000006000000}">
      <formula1>$V$46:$V$49</formula1>
    </dataValidation>
  </dataValidations>
  <hyperlinks>
    <hyperlink ref="I54" r:id="rId1" display="http://www.sun-prayer.com/019gift.php" xr:uid="{00000000-0004-0000-0000-000000000000}"/>
    <hyperlink ref="I60" r:id="rId2" display="http://www.sun-prayer.com/014general_plan.php" xr:uid="{00000000-0004-0000-0000-000001000000}"/>
    <hyperlink ref="I60:M60" r:id="rId3" location="/p15_16/" display="サンプレアホール家族葬プラン" xr:uid="{00000000-0004-0000-0000-000002000000}"/>
  </hyperlinks>
  <pageMargins left="0.31496062992125984" right="3.937007874015748E-2" top="0.42" bottom="7.874015748031496E-2" header="0" footer="0"/>
  <pageSetup paperSize="9" scale="61" fitToHeight="0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簡単見積もり</vt:lpstr>
      <vt:lpstr>簡単見積もり!Print_Area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MB-A_01</dc:creator>
  <cp:lastModifiedBy>SP-02N</cp:lastModifiedBy>
  <cp:lastPrinted>2024-12-03T08:06:47Z</cp:lastPrinted>
  <dcterms:created xsi:type="dcterms:W3CDTF">2016-06-27T00:45:35Z</dcterms:created>
  <dcterms:modified xsi:type="dcterms:W3CDTF">2024-12-03T08:07:12Z</dcterms:modified>
</cp:coreProperties>
</file>