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X:\重要ファイル\【従業員個人的】　ファイル\橋本\ffftp3\"/>
    </mc:Choice>
  </mc:AlternateContent>
  <xr:revisionPtr revIDLastSave="0" documentId="13_ncr:1_{58882EB3-6604-4358-8F46-89DEEFB3C971}" xr6:coauthVersionLast="47" xr6:coauthVersionMax="47" xr10:uidLastSave="{00000000-0000-0000-0000-000000000000}"/>
  <bookViews>
    <workbookView xWindow="9975" yWindow="1350" windowWidth="18045" windowHeight="14265" xr2:uid="{00000000-000D-0000-FFFF-FFFF00000000}"/>
  </bookViews>
  <sheets>
    <sheet name="Sheet1" sheetId="1" r:id="rId1"/>
  </sheets>
  <definedNames>
    <definedName name="_xlnm.Print_Area" localSheetId="0">Sheet1!$A$1:$P$72</definedName>
  </definedNames>
  <calcPr calcId="181029"/>
</workbook>
</file>

<file path=xl/calcChain.xml><?xml version="1.0" encoding="utf-8"?>
<calcChain xmlns="http://schemas.openxmlformats.org/spreadsheetml/2006/main">
  <c r="G24" i="1" l="1"/>
  <c r="G22" i="1"/>
  <c r="F45" i="1"/>
  <c r="X59" i="1" s="1"/>
  <c r="T59" i="1" s="1"/>
  <c r="F28" i="1"/>
  <c r="X20" i="1" s="1"/>
  <c r="T20" i="1" s="1"/>
  <c r="D21" i="1"/>
  <c r="D22" i="1"/>
  <c r="F31" i="1"/>
  <c r="X23" i="1" s="1"/>
  <c r="G30" i="1"/>
  <c r="F30" i="1"/>
  <c r="X22" i="1" s="1"/>
  <c r="G29" i="1"/>
  <c r="F29" i="1"/>
  <c r="G28" i="1"/>
  <c r="F27" i="1"/>
  <c r="X19" i="1" s="1"/>
  <c r="T19" i="1" s="1"/>
  <c r="F26" i="1"/>
  <c r="F25" i="1"/>
  <c r="X17" i="1" s="1"/>
  <c r="T17" i="1" s="1"/>
  <c r="F24" i="1"/>
  <c r="X16" i="1" s="1"/>
  <c r="T16" i="1" s="1"/>
  <c r="F23" i="1"/>
  <c r="X15" i="1" s="1"/>
  <c r="T15" i="1" s="1"/>
  <c r="X18" i="1"/>
  <c r="T18" i="1" s="1"/>
  <c r="K46" i="1"/>
  <c r="G53" i="1"/>
  <c r="O44" i="1" s="1"/>
  <c r="N29" i="1"/>
  <c r="X44" i="1" s="1"/>
  <c r="T44" i="1" s="1"/>
  <c r="N31" i="1"/>
  <c r="X46" i="1" s="1"/>
  <c r="T46" i="1" s="1"/>
  <c r="F22" i="1"/>
  <c r="X14" i="1" s="1"/>
  <c r="T14" i="1" s="1"/>
  <c r="F13" i="1"/>
  <c r="X5" i="1" s="1"/>
  <c r="T5" i="1" s="1"/>
  <c r="G16" i="1"/>
  <c r="G15" i="1"/>
  <c r="G14" i="1"/>
  <c r="G13" i="1"/>
  <c r="G21" i="1"/>
  <c r="D20" i="1"/>
  <c r="F20" i="1" s="1"/>
  <c r="X12" i="1" s="1"/>
  <c r="T12" i="1" s="1"/>
  <c r="D19" i="1"/>
  <c r="G19" i="1" s="1"/>
  <c r="D18" i="1"/>
  <c r="F18" i="1" s="1"/>
  <c r="X10" i="1" s="1"/>
  <c r="T10" i="1" s="1"/>
  <c r="D17" i="1"/>
  <c r="G17" i="1" s="1"/>
  <c r="N27" i="1"/>
  <c r="X42" i="1" s="1"/>
  <c r="T42" i="1" s="1"/>
  <c r="N26" i="1"/>
  <c r="X41" i="1" s="1"/>
  <c r="T41" i="1" s="1"/>
  <c r="N30" i="1"/>
  <c r="X45" i="1" s="1"/>
  <c r="T45" i="1" s="1"/>
  <c r="N28" i="1"/>
  <c r="X43" i="1" s="1"/>
  <c r="T43" i="1" s="1"/>
  <c r="O28" i="1"/>
  <c r="G43" i="1"/>
  <c r="O25" i="1"/>
  <c r="O24" i="1"/>
  <c r="X21" i="1"/>
  <c r="T21" i="1" s="1"/>
  <c r="F49" i="1"/>
  <c r="X63" i="1" s="1"/>
  <c r="T63" i="1" s="1"/>
  <c r="N35" i="1"/>
  <c r="X50" i="1" s="1"/>
  <c r="T50" i="1" s="1"/>
  <c r="N34" i="1"/>
  <c r="X49" i="1" s="1"/>
  <c r="T49" i="1" s="1"/>
  <c r="N13" i="1"/>
  <c r="X28" i="1" s="1"/>
  <c r="T28" i="1" s="1"/>
  <c r="N25" i="1"/>
  <c r="X40" i="1" s="1"/>
  <c r="T40" i="1" s="1"/>
  <c r="N24" i="1"/>
  <c r="X39" i="1" s="1"/>
  <c r="T39" i="1" s="1"/>
  <c r="N23" i="1"/>
  <c r="X38" i="1" s="1"/>
  <c r="T38" i="1" s="1"/>
  <c r="N22" i="1"/>
  <c r="X37" i="1" s="1"/>
  <c r="N21" i="1"/>
  <c r="X36" i="1" s="1"/>
  <c r="T36" i="1" s="1"/>
  <c r="N20" i="1"/>
  <c r="X35" i="1" s="1"/>
  <c r="T35" i="1" s="1"/>
  <c r="N19" i="1"/>
  <c r="X34" i="1" s="1"/>
  <c r="T34" i="1" s="1"/>
  <c r="N18" i="1"/>
  <c r="X33" i="1" s="1"/>
  <c r="T33" i="1" s="1"/>
  <c r="N16" i="1"/>
  <c r="X31" i="1" s="1"/>
  <c r="T31" i="1" s="1"/>
  <c r="N14" i="1"/>
  <c r="X29" i="1" s="1"/>
  <c r="T29" i="1" s="1"/>
  <c r="X85" i="1"/>
  <c r="N15" i="1"/>
  <c r="X30" i="1" s="1"/>
  <c r="T30" i="1" s="1"/>
  <c r="F48" i="1"/>
  <c r="X62" i="1" s="1"/>
  <c r="T62" i="1" s="1"/>
  <c r="F47" i="1"/>
  <c r="X61" i="1" s="1"/>
  <c r="T61" i="1" s="1"/>
  <c r="F44" i="1"/>
  <c r="X58" i="1" s="1"/>
  <c r="T58" i="1" s="1"/>
  <c r="F43" i="1"/>
  <c r="X57" i="1" s="1"/>
  <c r="T57" i="1" s="1"/>
  <c r="F35" i="1"/>
  <c r="X27" i="1" s="1"/>
  <c r="F16" i="1"/>
  <c r="X8" i="1" s="1"/>
  <c r="T8" i="1" s="1"/>
  <c r="F15" i="1"/>
  <c r="X7" i="1" s="1"/>
  <c r="T7" i="1" s="1"/>
  <c r="F14" i="1"/>
  <c r="X6" i="1" s="1"/>
  <c r="T6" i="1" s="1"/>
  <c r="K47" i="1"/>
  <c r="K48" i="1"/>
  <c r="K49" i="1"/>
  <c r="K50" i="1"/>
  <c r="K45" i="1"/>
  <c r="O46" i="1"/>
  <c r="O47" i="1"/>
  <c r="O48" i="1"/>
  <c r="O49" i="1"/>
  <c r="O50" i="1"/>
  <c r="O45" i="1"/>
  <c r="F46" i="1"/>
  <c r="X60" i="1" s="1"/>
  <c r="T60" i="1" s="1"/>
  <c r="F50" i="1"/>
  <c r="X65" i="1" s="1"/>
  <c r="T65" i="1" s="1"/>
  <c r="F51" i="1"/>
  <c r="X66" i="1" s="1"/>
  <c r="T66" i="1" s="1"/>
  <c r="F52" i="1"/>
  <c r="X67" i="1" s="1"/>
  <c r="T67" i="1" s="1"/>
  <c r="F32" i="1"/>
  <c r="X24" i="1" s="1"/>
  <c r="F33" i="1"/>
  <c r="X25" i="1" s="1"/>
  <c r="F34" i="1"/>
  <c r="X26" i="1" s="1"/>
  <c r="N33" i="1"/>
  <c r="X48" i="1" s="1"/>
  <c r="T48" i="1" s="1"/>
  <c r="N32" i="1"/>
  <c r="X47" i="1" s="1"/>
  <c r="T47" i="1" s="1"/>
  <c r="N17" i="1"/>
  <c r="X32" i="1" s="1"/>
  <c r="O36" i="1" l="1"/>
  <c r="O43" i="1" s="1"/>
  <c r="F21" i="1"/>
  <c r="X13" i="1" s="1"/>
  <c r="T13" i="1" s="1"/>
  <c r="G20" i="1"/>
  <c r="F19" i="1"/>
  <c r="X11" i="1" s="1"/>
  <c r="T11" i="1" s="1"/>
  <c r="G18" i="1"/>
  <c r="F17" i="1" l="1"/>
  <c r="G36" i="1" s="1"/>
  <c r="O42" i="1" l="1"/>
  <c r="O53" i="1" s="1"/>
  <c r="T85" i="1"/>
  <c r="X9" i="1"/>
  <c r="T9" i="1" s="1"/>
  <c r="U88" i="1" s="1"/>
  <c r="V88" i="1" l="1"/>
  <c r="V91" i="1" s="1"/>
  <c r="M52" i="1" s="1"/>
  <c r="X88" i="1"/>
  <c r="Y88" i="1" s="1"/>
  <c r="Y91" i="1" s="1"/>
  <c r="M51" i="1" l="1"/>
  <c r="T91" i="1"/>
  <c r="O51" i="1" s="1"/>
</calcChain>
</file>

<file path=xl/sharedStrings.xml><?xml version="1.0" encoding="utf-8"?>
<sst xmlns="http://schemas.openxmlformats.org/spreadsheetml/2006/main" count="193" uniqueCount="151">
  <si>
    <t>内容</t>
    <rPh sb="0" eb="2">
      <t>ナイヨウ</t>
    </rPh>
    <phoneticPr fontId="2"/>
  </si>
  <si>
    <t>金額</t>
    <rPh sb="0" eb="2">
      <t>キンガク</t>
    </rPh>
    <phoneticPr fontId="2"/>
  </si>
  <si>
    <t>数量</t>
    <rPh sb="0" eb="2">
      <t>スウリョウ</t>
    </rPh>
    <phoneticPr fontId="2"/>
  </si>
  <si>
    <t>品名</t>
    <rPh sb="0" eb="2">
      <t>ヒンメイ</t>
    </rPh>
    <phoneticPr fontId="2"/>
  </si>
  <si>
    <t>単価</t>
    <rPh sb="0" eb="2">
      <t>タンカ</t>
    </rPh>
    <phoneticPr fontId="2"/>
  </si>
  <si>
    <t>合計</t>
    <rPh sb="0" eb="2">
      <t>ゴウケイ</t>
    </rPh>
    <phoneticPr fontId="2"/>
  </si>
  <si>
    <t>生花</t>
    <rPh sb="0" eb="2">
      <t>セイカ</t>
    </rPh>
    <phoneticPr fontId="1"/>
  </si>
  <si>
    <t>（内訳）</t>
    <rPh sb="1" eb="3">
      <t>ウチワケ</t>
    </rPh>
    <phoneticPr fontId="1"/>
  </si>
  <si>
    <t>◎のついた項目</t>
    <rPh sb="5" eb="7">
      <t>コウモク</t>
    </rPh>
    <phoneticPr fontId="1"/>
  </si>
  <si>
    <t>◎*</t>
    <phoneticPr fontId="1"/>
  </si>
  <si>
    <t>単純合計金額</t>
    <rPh sb="0" eb="2">
      <t>タンジュン</t>
    </rPh>
    <rPh sb="2" eb="4">
      <t>ゴウケイ</t>
    </rPh>
    <rPh sb="4" eb="6">
      <t>キンガク</t>
    </rPh>
    <phoneticPr fontId="1"/>
  </si>
  <si>
    <t>御葬儀代金　（税込）</t>
    <rPh sb="0" eb="3">
      <t>ゴソウギ</t>
    </rPh>
    <rPh sb="3" eb="5">
      <t>ダイキン</t>
    </rPh>
    <rPh sb="7" eb="9">
      <t>ゼイコミ</t>
    </rPh>
    <phoneticPr fontId="1"/>
  </si>
  <si>
    <t>内消費税</t>
    <rPh sb="0" eb="1">
      <t>ウチ</t>
    </rPh>
    <rPh sb="1" eb="4">
      <t>ショウヒゼイ</t>
    </rPh>
    <phoneticPr fontId="1"/>
  </si>
  <si>
    <t>数量</t>
    <rPh sb="0" eb="2">
      <t>スウリョウ</t>
    </rPh>
    <phoneticPr fontId="1"/>
  </si>
  <si>
    <t>値引き分合計</t>
    <rPh sb="0" eb="2">
      <t>ネビ</t>
    </rPh>
    <rPh sb="3" eb="4">
      <t>ブン</t>
    </rPh>
    <rPh sb="4" eb="6">
      <t>ゴウケイ</t>
    </rPh>
    <phoneticPr fontId="1"/>
  </si>
  <si>
    <t>8%合計金額</t>
    <rPh sb="2" eb="4">
      <t>ゴウケイ</t>
    </rPh>
    <rPh sb="4" eb="6">
      <t>キンガク</t>
    </rPh>
    <phoneticPr fontId="1"/>
  </si>
  <si>
    <t>8%税分</t>
    <rPh sb="2" eb="3">
      <t>ゼイ</t>
    </rPh>
    <rPh sb="3" eb="4">
      <t>ブン</t>
    </rPh>
    <phoneticPr fontId="1"/>
  </si>
  <si>
    <t>10％合計（合計-8%分）</t>
    <rPh sb="3" eb="5">
      <t>ゴウケイ</t>
    </rPh>
    <rPh sb="6" eb="8">
      <t>ゴウケイ</t>
    </rPh>
    <rPh sb="11" eb="12">
      <t>ブン</t>
    </rPh>
    <phoneticPr fontId="1"/>
  </si>
  <si>
    <t>10%税分</t>
    <rPh sb="3" eb="4">
      <t>ゼイ</t>
    </rPh>
    <rPh sb="4" eb="5">
      <t>ブン</t>
    </rPh>
    <phoneticPr fontId="1"/>
  </si>
  <si>
    <t>8%税抜き金額</t>
    <rPh sb="2" eb="3">
      <t>ゼイ</t>
    </rPh>
    <rPh sb="3" eb="4">
      <t>ヌ</t>
    </rPh>
    <rPh sb="5" eb="7">
      <t>キンガク</t>
    </rPh>
    <phoneticPr fontId="1"/>
  </si>
  <si>
    <t>消費税合計</t>
    <rPh sb="0" eb="3">
      <t>ショウヒゼイ</t>
    </rPh>
    <rPh sb="3" eb="5">
      <t>ゴウケイ</t>
    </rPh>
    <phoneticPr fontId="1"/>
  </si>
  <si>
    <r>
      <t>明細書　小計</t>
    </r>
    <r>
      <rPr>
        <sz val="12"/>
        <rFont val="ＭＳ Ｐゴシック"/>
        <family val="3"/>
        <charset val="128"/>
      </rPr>
      <t xml:space="preserve"> （税込）</t>
    </r>
    <rPh sb="0" eb="2">
      <t>メイサイ</t>
    </rPh>
    <rPh sb="2" eb="3">
      <t>ショ</t>
    </rPh>
    <rPh sb="4" eb="6">
      <t>ショウケイ</t>
    </rPh>
    <rPh sb="8" eb="9">
      <t>ゼイ</t>
    </rPh>
    <rPh sb="9" eb="10">
      <t>コ</t>
    </rPh>
    <phoneticPr fontId="2"/>
  </si>
  <si>
    <t>明細書　小計 （税込）</t>
    <rPh sb="0" eb="2">
      <t>メイサイ</t>
    </rPh>
    <rPh sb="2" eb="3">
      <t>ショ</t>
    </rPh>
    <rPh sb="4" eb="6">
      <t>ショウケイ</t>
    </rPh>
    <phoneticPr fontId="2"/>
  </si>
  <si>
    <t>10%税抜き金額</t>
    <phoneticPr fontId="1"/>
  </si>
  <si>
    <t>【10%】</t>
    <phoneticPr fontId="1"/>
  </si>
  <si>
    <r>
      <t>【</t>
    </r>
    <r>
      <rPr>
        <sz val="8"/>
        <color indexed="23"/>
        <rFont val="ＭＳ Ｐゴシック"/>
        <family val="3"/>
        <charset val="128"/>
      </rPr>
      <t xml:space="preserve"> </t>
    </r>
    <r>
      <rPr>
        <sz val="9"/>
        <color indexed="23"/>
        <rFont val="ＭＳ Ｐゴシック"/>
        <family val="3"/>
        <charset val="128"/>
      </rPr>
      <t>8</t>
    </r>
    <r>
      <rPr>
        <sz val="8"/>
        <color indexed="23"/>
        <rFont val="ＭＳ Ｐゴシック"/>
        <family val="3"/>
        <charset val="128"/>
      </rPr>
      <t xml:space="preserve"> </t>
    </r>
    <r>
      <rPr>
        <sz val="9"/>
        <color indexed="23"/>
        <rFont val="ＭＳ Ｐゴシック"/>
        <family val="3"/>
        <charset val="128"/>
      </rPr>
      <t>%】</t>
    </r>
    <phoneticPr fontId="1"/>
  </si>
  <si>
    <t>お見積り金額明細</t>
    <rPh sb="1" eb="3">
      <t>ミツモ</t>
    </rPh>
    <rPh sb="4" eb="6">
      <t>キンガク</t>
    </rPh>
    <rPh sb="6" eb="8">
      <t>メイサイ</t>
    </rPh>
    <phoneticPr fontId="2"/>
  </si>
  <si>
    <r>
      <t>お見積り金額　</t>
    </r>
    <r>
      <rPr>
        <b/>
        <sz val="12"/>
        <color indexed="8"/>
        <rFont val="ＭＳ Ｐゴシック"/>
        <family val="3"/>
        <charset val="128"/>
      </rPr>
      <t>（税込）</t>
    </r>
    <rPh sb="1" eb="3">
      <t>ミツモ</t>
    </rPh>
    <rPh sb="4" eb="6">
      <t>キンガク</t>
    </rPh>
    <rPh sb="8" eb="9">
      <t>ゼイ</t>
    </rPh>
    <rPh sb="9" eb="10">
      <t>コ</t>
    </rPh>
    <phoneticPr fontId="1"/>
  </si>
  <si>
    <t>おもてなし費用　（税込）</t>
    <rPh sb="5" eb="7">
      <t>ヒヨウ</t>
    </rPh>
    <rPh sb="9" eb="11">
      <t>ゼイコミ</t>
    </rPh>
    <phoneticPr fontId="1"/>
  </si>
  <si>
    <t>皆様から頂く  お花 ・ かご盛代金   他 　(税込）</t>
    <rPh sb="0" eb="2">
      <t>ミナサマ</t>
    </rPh>
    <rPh sb="4" eb="5">
      <t>イタダ</t>
    </rPh>
    <rPh sb="9" eb="10">
      <t>ハナ</t>
    </rPh>
    <rPh sb="15" eb="16">
      <t>モリ</t>
    </rPh>
    <rPh sb="16" eb="18">
      <t>ダイキン</t>
    </rPh>
    <rPh sb="21" eb="22">
      <t>ホカ</t>
    </rPh>
    <rPh sb="25" eb="27">
      <t>ゼイコミ</t>
    </rPh>
    <phoneticPr fontId="1"/>
  </si>
  <si>
    <t>小菊</t>
    <rPh sb="0" eb="2">
      <t>コギク</t>
    </rPh>
    <phoneticPr fontId="1"/>
  </si>
  <si>
    <t>すみれＬ</t>
  </si>
  <si>
    <t>すみれM</t>
  </si>
  <si>
    <t>すみれS</t>
  </si>
  <si>
    <t>お花を飾ります</t>
  </si>
  <si>
    <t>会葬礼状</t>
    <rPh sb="0" eb="4">
      <t>カイソウレイジョウ</t>
    </rPh>
    <phoneticPr fontId="1"/>
  </si>
  <si>
    <t>PETボトルお茶</t>
    <phoneticPr fontId="1"/>
  </si>
  <si>
    <t>ABCどれでも</t>
    <phoneticPr fontId="1"/>
  </si>
  <si>
    <t>葬儀・通夜ともに一般葬へ変更</t>
    <rPh sb="0" eb="2">
      <t>ソウギ</t>
    </rPh>
    <rPh sb="3" eb="5">
      <t>ツヤ</t>
    </rPh>
    <rPh sb="8" eb="10">
      <t>イッパン</t>
    </rPh>
    <rPh sb="10" eb="11">
      <t>ソウ</t>
    </rPh>
    <rPh sb="12" eb="14">
      <t>ヘンコウ</t>
    </rPh>
    <phoneticPr fontId="1"/>
  </si>
  <si>
    <t>葬儀のみ一般葬へ変更</t>
    <rPh sb="0" eb="2">
      <t>ソウギ</t>
    </rPh>
    <rPh sb="4" eb="7">
      <t>イッパンソウ</t>
    </rPh>
    <rPh sb="8" eb="10">
      <t>ヘンコウ</t>
    </rPh>
    <phoneticPr fontId="1"/>
  </si>
  <si>
    <t>白木祭壇を使用します</t>
    <phoneticPr fontId="1"/>
  </si>
  <si>
    <t>家族中心の少人数で</t>
    <rPh sb="0" eb="4">
      <t>カゾクチュウシン</t>
    </rPh>
    <rPh sb="5" eb="8">
      <t>ショウニンズウ</t>
    </rPh>
    <phoneticPr fontId="1"/>
  </si>
  <si>
    <t>沢山のお花を飾ります</t>
    <rPh sb="0" eb="2">
      <t>タクサン</t>
    </rPh>
    <phoneticPr fontId="1"/>
  </si>
  <si>
    <t>◎香典返し</t>
    <rPh sb="1" eb="4">
      <t>コウデンカエ</t>
    </rPh>
    <phoneticPr fontId="1"/>
  </si>
  <si>
    <t>◎香典返し</t>
    <phoneticPr fontId="1"/>
  </si>
  <si>
    <t>◎通夜菓子</t>
    <rPh sb="1" eb="5">
      <t>ツヤガシ</t>
    </rPh>
    <phoneticPr fontId="1"/>
  </si>
  <si>
    <t>◎助六寿司</t>
    <rPh sb="1" eb="5">
      <t>スケロクズシ</t>
    </rPh>
    <phoneticPr fontId="1"/>
  </si>
  <si>
    <t>◎PETボトルお茶</t>
    <rPh sb="8" eb="9">
      <t>チャ</t>
    </rPh>
    <phoneticPr fontId="1"/>
  </si>
  <si>
    <t>◎引出物</t>
    <rPh sb="1" eb="4">
      <t>ヒキデモノ</t>
    </rPh>
    <phoneticPr fontId="1"/>
  </si>
  <si>
    <t>◎引出物セット</t>
    <rPh sb="1" eb="4">
      <t>ヒキデモノ</t>
    </rPh>
    <phoneticPr fontId="1"/>
  </si>
  <si>
    <t>◎フルーツBOX</t>
    <phoneticPr fontId="1"/>
  </si>
  <si>
    <t>◎かご盛</t>
    <rPh sb="3" eb="4">
      <t>モリ</t>
    </rPh>
    <phoneticPr fontId="1"/>
  </si>
  <si>
    <t>参列者にお渡しする袋詰めにします</t>
  </si>
  <si>
    <t>参列者にお渡しする花束にします</t>
    <phoneticPr fontId="1"/>
  </si>
  <si>
    <t>ホールのみお供えします</t>
    <rPh sb="6" eb="7">
      <t>ソナ</t>
    </rPh>
    <phoneticPr fontId="1"/>
  </si>
  <si>
    <t>ご自宅は49日までお供えします</t>
    <rPh sb="1" eb="3">
      <t>ジタク</t>
    </rPh>
    <phoneticPr fontId="1"/>
  </si>
  <si>
    <t>混合料理「葵」</t>
    <rPh sb="0" eb="4">
      <t>コンゴウリョウリ</t>
    </rPh>
    <rPh sb="5" eb="6">
      <t>アオイ</t>
    </rPh>
    <phoneticPr fontId="1"/>
  </si>
  <si>
    <t>精進料理「楓」</t>
    <rPh sb="0" eb="4">
      <t>ショウジンリョウリ</t>
    </rPh>
    <rPh sb="5" eb="6">
      <t>カエデ</t>
    </rPh>
    <phoneticPr fontId="1"/>
  </si>
  <si>
    <t>精進料理「絢」</t>
    <rPh sb="5" eb="6">
      <t>アヤ</t>
    </rPh>
    <phoneticPr fontId="1"/>
  </si>
  <si>
    <t>精進料理「詩」</t>
    <rPh sb="5" eb="6">
      <t>ウタ</t>
    </rPh>
    <phoneticPr fontId="1"/>
  </si>
  <si>
    <t>精進料理「華」</t>
    <rPh sb="5" eb="6">
      <t>ハナ</t>
    </rPh>
    <phoneticPr fontId="1"/>
  </si>
  <si>
    <t>精進料理「椿」</t>
    <rPh sb="5" eb="6">
      <t>ツバキ</t>
    </rPh>
    <phoneticPr fontId="1"/>
  </si>
  <si>
    <t>ご親戚へ通夜後にお渡しします</t>
    <rPh sb="1" eb="3">
      <t>シンセキ</t>
    </rPh>
    <rPh sb="4" eb="7">
      <t>ツヤゴ</t>
    </rPh>
    <rPh sb="9" eb="10">
      <t>ワタ</t>
    </rPh>
    <phoneticPr fontId="1"/>
  </si>
  <si>
    <t>お通夜後にお渡しします</t>
    <rPh sb="1" eb="4">
      <t>ツヤゴ</t>
    </rPh>
    <rPh sb="6" eb="7">
      <t>ワタ</t>
    </rPh>
    <phoneticPr fontId="1"/>
  </si>
  <si>
    <t>直接ホールへ入られる場合</t>
    <rPh sb="0" eb="2">
      <t>チョクセツ</t>
    </rPh>
    <rPh sb="6" eb="7">
      <t>ハイ</t>
    </rPh>
    <rPh sb="10" eb="12">
      <t>バアイ</t>
    </rPh>
    <phoneticPr fontId="1"/>
  </si>
  <si>
    <t>青いセル</t>
    <rPh sb="0" eb="1">
      <t>アオ</t>
    </rPh>
    <phoneticPr fontId="1"/>
  </si>
  <si>
    <t>基本セットプラン
(ひとつ選択)</t>
    <rPh sb="0" eb="2">
      <t>キホン</t>
    </rPh>
    <rPh sb="13" eb="15">
      <t>センタク</t>
    </rPh>
    <phoneticPr fontId="1"/>
  </si>
  <si>
    <t>一般葬-仕様変更</t>
    <rPh sb="0" eb="2">
      <t>イッパン</t>
    </rPh>
    <phoneticPr fontId="1"/>
  </si>
  <si>
    <t>お骨上げを待つ間のおしのぎ用</t>
    <phoneticPr fontId="1"/>
  </si>
  <si>
    <t>大型バス（定員50名）（一往復）</t>
    <rPh sb="0" eb="2">
      <t>オオガタ</t>
    </rPh>
    <rPh sb="5" eb="7">
      <t>テイイン</t>
    </rPh>
    <rPh sb="9" eb="10">
      <t>メイ</t>
    </rPh>
    <rPh sb="12" eb="15">
      <t>イチオウフク</t>
    </rPh>
    <phoneticPr fontId="1"/>
  </si>
  <si>
    <t>中型バス（定員35名）（一往復）</t>
    <rPh sb="0" eb="2">
      <t>チュウガタ</t>
    </rPh>
    <phoneticPr fontId="1"/>
  </si>
  <si>
    <t>ﾏｲｸﾛﾊﾞｽ（定員25名）（一往復）</t>
    <phoneticPr fontId="1"/>
  </si>
  <si>
    <t>品名などの詳細については公式サイトのプラン内容をご覧ください。</t>
    <rPh sb="0" eb="2">
      <t>ヒンメイ</t>
    </rPh>
    <rPh sb="5" eb="7">
      <t>ショウサイ</t>
    </rPh>
    <rPh sb="12" eb="14">
      <t>コウシキ</t>
    </rPh>
    <rPh sb="21" eb="23">
      <t>ナイヨウ</t>
    </rPh>
    <rPh sb="25" eb="26">
      <t>ラン</t>
    </rPh>
    <phoneticPr fontId="1"/>
  </si>
  <si>
    <t>葬儀後にお渡しする花束にします</t>
    <rPh sb="0" eb="3">
      <t>ソウギゴ</t>
    </rPh>
    <phoneticPr fontId="1"/>
  </si>
  <si>
    <t>葬儀後にお渡しする袋詰めにします</t>
    <rPh sb="0" eb="3">
      <t>ソウギゴ</t>
    </rPh>
    <rPh sb="9" eb="11">
      <t>フクロヅ</t>
    </rPh>
    <phoneticPr fontId="1"/>
  </si>
  <si>
    <t>搬送時の追加料金</t>
    <rPh sb="2" eb="3">
      <t>トキ</t>
    </rPh>
    <phoneticPr fontId="1"/>
  </si>
  <si>
    <t>Dサイズ</t>
    <phoneticPr fontId="1"/>
  </si>
  <si>
    <t>Cサイズ</t>
    <phoneticPr fontId="1"/>
  </si>
  <si>
    <t>Bサイズ</t>
    <phoneticPr fontId="1"/>
  </si>
  <si>
    <t>Aサイズ</t>
    <phoneticPr fontId="1"/>
  </si>
  <si>
    <t>上市斎場へ送迎バス</t>
    <rPh sb="0" eb="2">
      <t>カミイチ</t>
    </rPh>
    <rPh sb="5" eb="7">
      <t>ソウゲイ</t>
    </rPh>
    <phoneticPr fontId="1"/>
  </si>
  <si>
    <t>中送り</t>
    <rPh sb="0" eb="1">
      <t>ナカ</t>
    </rPh>
    <rPh sb="1" eb="2">
      <t>オク</t>
    </rPh>
    <phoneticPr fontId="1"/>
  </si>
  <si>
    <t>霊柩車</t>
    <rPh sb="0" eb="3">
      <t>レイキュウシャ</t>
    </rPh>
    <phoneticPr fontId="1"/>
  </si>
  <si>
    <t>引出物</t>
    <rPh sb="0" eb="3">
      <t>ヒキデモノ</t>
    </rPh>
    <phoneticPr fontId="1"/>
  </si>
  <si>
    <t>仕様変更</t>
    <phoneticPr fontId="1"/>
  </si>
  <si>
    <t>下記備考欄・下図を参照ください</t>
    <rPh sb="0" eb="2">
      <t>カキ</t>
    </rPh>
    <rPh sb="2" eb="4">
      <t>ビコウ</t>
    </rPh>
    <rPh sb="4" eb="5">
      <t>ラン</t>
    </rPh>
    <rPh sb="6" eb="8">
      <t>カズ</t>
    </rPh>
    <rPh sb="9" eb="11">
      <t>サンショウ</t>
    </rPh>
    <phoneticPr fontId="1"/>
  </si>
  <si>
    <t>へ数量入力、単価入力していただくと概算が出ます。</t>
    <rPh sb="1" eb="5">
      <t>スウリョウニュウリョク</t>
    </rPh>
    <rPh sb="6" eb="8">
      <t>タンカ</t>
    </rPh>
    <rPh sb="8" eb="10">
      <t>ニュウリョク</t>
    </rPh>
    <rPh sb="17" eb="19">
      <t>ガイサン</t>
    </rPh>
    <rPh sb="20" eb="21">
      <t>デ</t>
    </rPh>
    <phoneticPr fontId="1"/>
  </si>
  <si>
    <t>前宿泊　使用料金</t>
    <rPh sb="0" eb="3">
      <t>マエシュクハク</t>
    </rPh>
    <rPh sb="4" eb="6">
      <t>シヨウ</t>
    </rPh>
    <rPh sb="6" eb="8">
      <t>リョウキン</t>
    </rPh>
    <phoneticPr fontId="1"/>
  </si>
  <si>
    <t>中送り　搬送料金</t>
    <rPh sb="0" eb="1">
      <t>ナカ</t>
    </rPh>
    <rPh sb="1" eb="2">
      <t>オク</t>
    </rPh>
    <rPh sb="4" eb="6">
      <t>ハンソウ</t>
    </rPh>
    <rPh sb="6" eb="8">
      <t>リョウキン</t>
    </rPh>
    <phoneticPr fontId="1"/>
  </si>
  <si>
    <t>霊柩車　追加料金</t>
    <rPh sb="0" eb="3">
      <t>レイキュウシャ</t>
    </rPh>
    <rPh sb="4" eb="6">
      <t>ツイカ</t>
    </rPh>
    <rPh sb="6" eb="8">
      <t>リョウキン</t>
    </rPh>
    <phoneticPr fontId="1"/>
  </si>
  <si>
    <t>夏季10km以下の追加料金</t>
    <rPh sb="0" eb="2">
      <t>カキ</t>
    </rPh>
    <rPh sb="6" eb="8">
      <t>イカ</t>
    </rPh>
    <rPh sb="9" eb="11">
      <t>ツイカ</t>
    </rPh>
    <rPh sb="11" eb="13">
      <t>リョウキン</t>
    </rPh>
    <phoneticPr fontId="1"/>
  </si>
  <si>
    <t>夏季11km～20kmの追加料金</t>
    <rPh sb="0" eb="2">
      <t>カキ</t>
    </rPh>
    <phoneticPr fontId="1"/>
  </si>
  <si>
    <t>冬期10km以下の追加料金</t>
    <rPh sb="6" eb="8">
      <t>イカ</t>
    </rPh>
    <phoneticPr fontId="1"/>
  </si>
  <si>
    <t>冬期11km～20kmの追加料金</t>
    <phoneticPr fontId="1"/>
  </si>
  <si>
    <t>冬期10km以下の追加料金</t>
    <rPh sb="0" eb="2">
      <t>トウキ</t>
    </rPh>
    <rPh sb="6" eb="8">
      <t>イカ</t>
    </rPh>
    <rPh sb="9" eb="11">
      <t>ツイカ</t>
    </rPh>
    <rPh sb="11" eb="13">
      <t>リョウキン</t>
    </rPh>
    <phoneticPr fontId="1"/>
  </si>
  <si>
    <t>夏季～20km(西の番・滑川)</t>
    <rPh sb="0" eb="2">
      <t>カキ</t>
    </rPh>
    <rPh sb="8" eb="9">
      <t>ニシ</t>
    </rPh>
    <rPh sb="10" eb="11">
      <t>バン</t>
    </rPh>
    <rPh sb="12" eb="14">
      <t>ナメリカワ</t>
    </rPh>
    <phoneticPr fontId="1"/>
  </si>
  <si>
    <t>冬期～20km(西の番・滑川)</t>
    <phoneticPr fontId="1"/>
  </si>
  <si>
    <t>生花（一基）</t>
    <rPh sb="0" eb="2">
      <t>セイカ</t>
    </rPh>
    <rPh sb="3" eb="5">
      <t>イッキ</t>
    </rPh>
    <phoneticPr fontId="1"/>
  </si>
  <si>
    <t>◎かご盛（一基）</t>
    <rPh sb="3" eb="4">
      <t>モリ</t>
    </rPh>
    <phoneticPr fontId="1"/>
  </si>
  <si>
    <t>夏季10km以下はプランに含みます</t>
    <rPh sb="0" eb="2">
      <t>カキ</t>
    </rPh>
    <rPh sb="6" eb="8">
      <t>イカ</t>
    </rPh>
    <rPh sb="13" eb="14">
      <t>フク</t>
    </rPh>
    <phoneticPr fontId="1"/>
  </si>
  <si>
    <t>お子様料理</t>
    <rPh sb="1" eb="3">
      <t>コサマ</t>
    </rPh>
    <rPh sb="3" eb="5">
      <t>リョウリ</t>
    </rPh>
    <phoneticPr fontId="1"/>
  </si>
  <si>
    <t>お子様料理は混合料理となります</t>
    <rPh sb="1" eb="3">
      <t>コサマ</t>
    </rPh>
    <rPh sb="3" eb="5">
      <t>リョウリ</t>
    </rPh>
    <rPh sb="6" eb="8">
      <t>コンゴウ</t>
    </rPh>
    <rPh sb="8" eb="10">
      <t>リョウリ</t>
    </rPh>
    <phoneticPr fontId="1"/>
  </si>
  <si>
    <t>清華１日葬</t>
    <rPh sb="0" eb="1">
      <t>キヨシ</t>
    </rPh>
    <rPh sb="1" eb="2">
      <t>ハナ</t>
    </rPh>
    <phoneticPr fontId="1"/>
  </si>
  <si>
    <t>宝華１日葬</t>
    <rPh sb="0" eb="1">
      <t>タカラ</t>
    </rPh>
    <rPh sb="1" eb="2">
      <t>ハナ</t>
    </rPh>
    <phoneticPr fontId="1"/>
  </si>
  <si>
    <t>清華２日葬</t>
    <rPh sb="0" eb="1">
      <t>キヨシ</t>
    </rPh>
    <rPh sb="1" eb="2">
      <t>ハナ</t>
    </rPh>
    <phoneticPr fontId="1"/>
  </si>
  <si>
    <t>宝華２日葬</t>
    <rPh sb="0" eb="1">
      <t>タカラ</t>
    </rPh>
    <rPh sb="1" eb="2">
      <t>ハナ</t>
    </rPh>
    <phoneticPr fontId="1"/>
  </si>
  <si>
    <t>雅　２日葬</t>
    <rPh sb="0" eb="1">
      <t>ミヤビ</t>
    </rPh>
    <phoneticPr fontId="1"/>
  </si>
  <si>
    <t>雅　１日葬</t>
    <rPh sb="0" eb="1">
      <t>ミヤビ</t>
    </rPh>
    <phoneticPr fontId="1"/>
  </si>
  <si>
    <t>わかば1日葬</t>
    <rPh sb="4" eb="5">
      <t>ニチ</t>
    </rPh>
    <rPh sb="5" eb="6">
      <t>ソウ</t>
    </rPh>
    <phoneticPr fontId="1"/>
  </si>
  <si>
    <t>わかば2日葬</t>
    <rPh sb="5" eb="6">
      <t>ソウ</t>
    </rPh>
    <phoneticPr fontId="1"/>
  </si>
  <si>
    <t>さくら１日葬</t>
    <rPh sb="5" eb="6">
      <t>ソウ</t>
    </rPh>
    <phoneticPr fontId="1"/>
  </si>
  <si>
    <t>さくら２日葬</t>
    <rPh sb="5" eb="6">
      <t>ソウ</t>
    </rPh>
    <phoneticPr fontId="1"/>
  </si>
  <si>
    <t>同居世帯のみでの１日葬です</t>
    <rPh sb="0" eb="2">
      <t>ドウキョ</t>
    </rPh>
    <rPh sb="2" eb="4">
      <t>セタイ</t>
    </rPh>
    <phoneticPr fontId="1"/>
  </si>
  <si>
    <t>10名様までの１日葬です</t>
    <rPh sb="2" eb="3">
      <t>メイ</t>
    </rPh>
    <rPh sb="3" eb="4">
      <t>サマ</t>
    </rPh>
    <phoneticPr fontId="1"/>
  </si>
  <si>
    <t>家族中心の少人数で１日葬</t>
    <rPh sb="0" eb="4">
      <t>カゾクチュウシン</t>
    </rPh>
    <rPh sb="5" eb="8">
      <t>ショウニンズウ</t>
    </rPh>
    <rPh sb="10" eb="11">
      <t>ニチ</t>
    </rPh>
    <rPh sb="11" eb="12">
      <t>ソウ</t>
    </rPh>
    <phoneticPr fontId="1"/>
  </si>
  <si>
    <t>お花を飾る１日葬</t>
  </si>
  <si>
    <t>沢山のお花を飾る１日葬</t>
    <rPh sb="0" eb="2">
      <t>タクサン</t>
    </rPh>
    <phoneticPr fontId="1"/>
  </si>
  <si>
    <t>白木祭壇を使用する１日葬</t>
    <phoneticPr fontId="1"/>
  </si>
  <si>
    <t>昼食弁当</t>
    <rPh sb="0" eb="2">
      <t>チュウショク</t>
    </rPh>
    <rPh sb="2" eb="4">
      <t>ベントウ</t>
    </rPh>
    <phoneticPr fontId="1"/>
  </si>
  <si>
    <t>夏季</t>
    <rPh sb="0" eb="2">
      <t>カキ</t>
    </rPh>
    <phoneticPr fontId="1"/>
  </si>
  <si>
    <t>夏季深夜・冬季</t>
    <rPh sb="0" eb="4">
      <t>カキシンヤ</t>
    </rPh>
    <rPh sb="5" eb="7">
      <t>トウキ</t>
    </rPh>
    <phoneticPr fontId="1"/>
  </si>
  <si>
    <t>冬季深夜</t>
    <rPh sb="0" eb="4">
      <t>トウキシンヤ</t>
    </rPh>
    <phoneticPr fontId="1"/>
  </si>
  <si>
    <t>◎おみやげ弁当</t>
    <rPh sb="5" eb="7">
      <t>ベントウ</t>
    </rPh>
    <phoneticPr fontId="1"/>
  </si>
  <si>
    <t>直接ホールへいらっしゃった場合は不要です</t>
    <rPh sb="0" eb="2">
      <t>チョクセツ</t>
    </rPh>
    <rPh sb="13" eb="15">
      <t>バアイ</t>
    </rPh>
    <rPh sb="16" eb="18">
      <t>フヨウ</t>
    </rPh>
    <phoneticPr fontId="1"/>
  </si>
  <si>
    <t xml:space="preserve"> ◎印は軽減税率８％対象商品です。</t>
  </si>
  <si>
    <t>ご葬儀ここまで</t>
    <rPh sb="1" eb="3">
      <t>ソウギ</t>
    </rPh>
    <phoneticPr fontId="1"/>
  </si>
  <si>
    <t>ご葬儀ここから</t>
    <rPh sb="1" eb="3">
      <t>ソウギ</t>
    </rPh>
    <phoneticPr fontId="1"/>
  </si>
  <si>
    <t>もてなしここから</t>
    <phoneticPr fontId="1"/>
  </si>
  <si>
    <t xml:space="preserve"> ◎印は軽減税率８％対象商品です。</t>
    <phoneticPr fontId="1"/>
  </si>
  <si>
    <t>エクセル用 お見積計算書</t>
    <rPh sb="4" eb="5">
      <t>ヨウ</t>
    </rPh>
    <rPh sb="9" eb="11">
      <t>ケイサン</t>
    </rPh>
    <phoneticPr fontId="1"/>
  </si>
  <si>
    <t>おもてなし費用　明細（仮定）</t>
    <rPh sb="11" eb="13">
      <t>カテイ</t>
    </rPh>
    <phoneticPr fontId="1"/>
  </si>
  <si>
    <t>皆様から頂く  お花 ・ かご盛代金   他　明細（仮定）</t>
    <phoneticPr fontId="1"/>
  </si>
  <si>
    <t>もてなしここまで</t>
    <phoneticPr fontId="1"/>
  </si>
  <si>
    <t>お供えここから</t>
    <rPh sb="1" eb="2">
      <t>ソナ</t>
    </rPh>
    <phoneticPr fontId="1"/>
  </si>
  <si>
    <t>お供えここまで</t>
    <rPh sb="1" eb="2">
      <t>ソナ</t>
    </rPh>
    <phoneticPr fontId="1"/>
  </si>
  <si>
    <t>　病院からの搬送料金は、10キロを超える運行・所定時間外・冬季期間などの条件により、追加料金が発生します。(下左表参照)</t>
    <rPh sb="42" eb="44">
      <t>ツイカ</t>
    </rPh>
    <rPh sb="54" eb="55">
      <t>シタ</t>
    </rPh>
    <rPh sb="55" eb="56">
      <t>ヒダリ</t>
    </rPh>
    <rPh sb="56" eb="57">
      <t>ヒョウ</t>
    </rPh>
    <rPh sb="57" eb="59">
      <t>サンショウ</t>
    </rPh>
    <phoneticPr fontId="1"/>
  </si>
  <si>
    <t>　通常料金の10kmまでは基本プランに含まれますので、10kmまでの料金との差額が追加料金となります。(ex.冬期･時間外20km以下の場合は+10,736円)</t>
    <rPh sb="1" eb="3">
      <t>ツウジョウ</t>
    </rPh>
    <rPh sb="3" eb="5">
      <t>リョウキン</t>
    </rPh>
    <rPh sb="13" eb="15">
      <t>キホン</t>
    </rPh>
    <rPh sb="19" eb="20">
      <t>フク</t>
    </rPh>
    <rPh sb="34" eb="36">
      <t>リョウキン</t>
    </rPh>
    <rPh sb="38" eb="40">
      <t>サガク</t>
    </rPh>
    <rPh sb="41" eb="43">
      <t>ツイカ</t>
    </rPh>
    <rPh sb="43" eb="45">
      <t>リョウキン</t>
    </rPh>
    <rPh sb="55" eb="57">
      <t>トウキ</t>
    </rPh>
    <rPh sb="58" eb="61">
      <t>ジカンガイ</t>
    </rPh>
    <rPh sb="65" eb="67">
      <t>イカ</t>
    </rPh>
    <rPh sb="68" eb="70">
      <t>バアイ</t>
    </rPh>
    <rPh sb="78" eb="79">
      <t>エン</t>
    </rPh>
    <phoneticPr fontId="1"/>
  </si>
  <si>
    <t>　病院・施設から一度ご自宅へご安置される場合は、ご自宅からホール迄の中送り搬送代金が必要となります。(下右表参照)</t>
    <rPh sb="1" eb="3">
      <t>ビョウイン</t>
    </rPh>
    <rPh sb="4" eb="6">
      <t>シセツ</t>
    </rPh>
    <rPh sb="8" eb="10">
      <t>イチド</t>
    </rPh>
    <rPh sb="11" eb="13">
      <t>ジタク</t>
    </rPh>
    <rPh sb="15" eb="17">
      <t>アンチ</t>
    </rPh>
    <rPh sb="20" eb="22">
      <t>バアイ</t>
    </rPh>
    <rPh sb="25" eb="27">
      <t>ジタク</t>
    </rPh>
    <rPh sb="32" eb="33">
      <t>マデ</t>
    </rPh>
    <rPh sb="34" eb="36">
      <t>ナカオク</t>
    </rPh>
    <rPh sb="37" eb="39">
      <t>ハンソウ</t>
    </rPh>
    <rPh sb="39" eb="41">
      <t>ダイキン</t>
    </rPh>
    <rPh sb="42" eb="44">
      <t>ヒツヨウ</t>
    </rPh>
    <rPh sb="52" eb="53">
      <t>ミギ</t>
    </rPh>
    <phoneticPr fontId="1"/>
  </si>
  <si>
    <t>　病院等から直接ホールにお越しになる場合は中送りは必要ありませんが、お通夜まで日がある場合1泊に付き 22,000円の前宿泊料金が発生します。</t>
    <rPh sb="3" eb="4">
      <t>トウ</t>
    </rPh>
    <rPh sb="35" eb="37">
      <t>ツヤ</t>
    </rPh>
    <rPh sb="39" eb="40">
      <t>ヒ</t>
    </rPh>
    <rPh sb="43" eb="45">
      <t>バアイ</t>
    </rPh>
    <rPh sb="59" eb="60">
      <t>マエ</t>
    </rPh>
    <rPh sb="60" eb="62">
      <t>シュクハク</t>
    </rPh>
    <rPh sb="62" eb="64">
      <t>リョウキン</t>
    </rPh>
    <phoneticPr fontId="1"/>
  </si>
  <si>
    <t>御葬儀代金　明細</t>
    <rPh sb="3" eb="5">
      <t>ダイキン</t>
    </rPh>
    <phoneticPr fontId="1"/>
  </si>
  <si>
    <t>※ 上記金額は概算です。日時の状況（お寺様の御都合や友引など）、おもてなし費用の返品・追加などによって金額は変動いたします。</t>
    <rPh sb="2" eb="4">
      <t>ジョウキ</t>
    </rPh>
    <rPh sb="4" eb="6">
      <t>キンガク</t>
    </rPh>
    <rPh sb="7" eb="9">
      <t>ガイサン</t>
    </rPh>
    <rPh sb="12" eb="14">
      <t>ニチジ</t>
    </rPh>
    <rPh sb="15" eb="17">
      <t>ジョウキョウ</t>
    </rPh>
    <rPh sb="37" eb="39">
      <t>ヒヨウ</t>
    </rPh>
    <rPh sb="40" eb="42">
      <t>ヘンピン</t>
    </rPh>
    <rPh sb="43" eb="45">
      <t>ツイカ</t>
    </rPh>
    <rPh sb="51" eb="53">
      <t>キンガク</t>
    </rPh>
    <rPh sb="54" eb="56">
      <t>ヘンドウ</t>
    </rPh>
    <phoneticPr fontId="1"/>
  </si>
  <si>
    <t>お通夜・初七日無しの１日葬です</t>
    <rPh sb="4" eb="7">
      <t>ショナノカ</t>
    </rPh>
    <phoneticPr fontId="1"/>
  </si>
  <si>
    <t>　宗旨・宗派により必要となる品物は増える可能性があります。公式サイトのパンフレットをご覧ください。</t>
    <rPh sb="29" eb="31">
      <t>コウシキ</t>
    </rPh>
    <rPh sb="43" eb="44">
      <t>ラン</t>
    </rPh>
    <phoneticPr fontId="1"/>
  </si>
  <si>
    <t>華厳１日葬</t>
    <rPh sb="0" eb="2">
      <t>ケゴン</t>
    </rPh>
    <phoneticPr fontId="1"/>
  </si>
  <si>
    <t>華厳２日葬</t>
    <rPh sb="0" eb="2">
      <t>ケゴン</t>
    </rPh>
    <phoneticPr fontId="1"/>
  </si>
  <si>
    <t>お寺様とご家族だけで小さなおつとめ</t>
    <rPh sb="1" eb="3">
      <t>テラサマ</t>
    </rPh>
    <rPh sb="5" eb="7">
      <t>カゾク</t>
    </rPh>
    <rPh sb="10" eb="11">
      <t>チイ</t>
    </rPh>
    <phoneticPr fontId="1"/>
  </si>
  <si>
    <t>葬儀のみご町内にお知らせします</t>
    <rPh sb="0" eb="2">
      <t>ソウギ</t>
    </rPh>
    <rPh sb="5" eb="7">
      <t>チョウナイ</t>
    </rPh>
    <rPh sb="9" eb="10">
      <t>シ</t>
    </rPh>
    <phoneticPr fontId="1"/>
  </si>
  <si>
    <t>お寺様を呼ばず、儀式がありません</t>
    <rPh sb="8" eb="10">
      <t>ギシキ</t>
    </rPh>
    <phoneticPr fontId="1"/>
  </si>
  <si>
    <t>回転灯籠（1ヶ）</t>
    <rPh sb="0" eb="4">
      <t>カイテントウロウ</t>
    </rPh>
    <phoneticPr fontId="1"/>
  </si>
  <si>
    <t>基本セットA・Bの値段は同じです</t>
    <rPh sb="0" eb="2">
      <t>キホン</t>
    </rPh>
    <rPh sb="9" eb="11">
      <t>ネダン</t>
    </rPh>
    <rPh sb="12" eb="13">
      <t>オナ</t>
    </rPh>
    <phoneticPr fontId="1"/>
  </si>
  <si>
    <t>（金額は令和6年4月時点での価格で、すべて税込みです）</t>
    <rPh sb="1" eb="3">
      <t>キンガク</t>
    </rPh>
    <rPh sb="4" eb="6">
      <t>レイワ</t>
    </rPh>
    <rPh sb="7" eb="8">
      <t>ネン</t>
    </rPh>
    <rPh sb="9" eb="10">
      <t>ガツ</t>
    </rPh>
    <rPh sb="10" eb="12">
      <t>ジテン</t>
    </rPh>
    <rPh sb="14" eb="16">
      <t>カカク</t>
    </rPh>
    <rPh sb="21" eb="23">
      <t>ゼイコ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</si>
</sst>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quot;▲ &quot;#,##0"/>
    <numFmt numFmtId="177" formatCode="#,##0;[Red]&quot;▲ &quot;#,##0"/>
    <numFmt numFmtId="178" formatCode="#,##0_);[Red]\(#,##0\)"/>
  </numFmts>
  <fonts count="32"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9"/>
      <name val="ＭＳ ゴシック"/>
      <family val="3"/>
      <charset val="128"/>
    </font>
    <font>
      <sz val="12"/>
      <name val="ＭＳ Ｐゴシック"/>
      <family val="3"/>
      <charset val="128"/>
    </font>
    <font>
      <sz val="10"/>
      <name val="ＭＳ Ｐゴシック"/>
      <family val="3"/>
      <charset val="128"/>
    </font>
    <font>
      <sz val="9"/>
      <color indexed="23"/>
      <name val="ＭＳ Ｐゴシック"/>
      <family val="3"/>
      <charset val="128"/>
    </font>
    <font>
      <sz val="8"/>
      <color indexed="23"/>
      <name val="ＭＳ Ｐゴシック"/>
      <family val="3"/>
      <charset val="128"/>
    </font>
    <font>
      <sz val="9"/>
      <name val="マメロン"/>
      <family val="3"/>
      <charset val="128"/>
    </font>
    <font>
      <b/>
      <sz val="12"/>
      <color indexed="8"/>
      <name val="ＭＳ Ｐゴシック"/>
      <family val="3"/>
      <charset val="128"/>
    </font>
    <font>
      <sz val="12"/>
      <name val="マメロン"/>
      <family val="3"/>
      <charset val="128"/>
    </font>
    <font>
      <sz val="11"/>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10"/>
      <color rgb="FF333333"/>
      <name val="ＭＳ Ｐゴシック"/>
      <family val="3"/>
      <charset val="128"/>
      <scheme val="major"/>
    </font>
    <font>
      <b/>
      <sz val="12"/>
      <name val="ＭＳ Ｐゴシック"/>
      <family val="3"/>
      <charset val="128"/>
      <scheme val="minor"/>
    </font>
    <font>
      <sz val="16"/>
      <name val="ＭＳ Ｐゴシック"/>
      <family val="3"/>
      <charset val="128"/>
      <scheme val="minor"/>
    </font>
    <font>
      <sz val="9"/>
      <color theme="1" tint="0.499984740745262"/>
      <name val="ＭＳ Ｐゴシック"/>
      <family val="3"/>
      <charset val="128"/>
      <scheme val="minor"/>
    </font>
    <font>
      <sz val="10"/>
      <name val="ＭＳ Ｐゴシック"/>
      <family val="3"/>
      <charset val="128"/>
      <scheme val="minor"/>
    </font>
    <font>
      <sz val="10"/>
      <color theme="1"/>
      <name val="ＭＳ 明朝"/>
      <family val="1"/>
      <charset val="128"/>
    </font>
    <font>
      <b/>
      <sz val="9"/>
      <color theme="1"/>
      <name val="ＭＳ Ｐゴシック"/>
      <family val="3"/>
      <charset val="128"/>
      <scheme val="minor"/>
    </font>
    <font>
      <sz val="12"/>
      <name val="ＭＳ Ｐゴシック"/>
      <family val="3"/>
      <charset val="128"/>
      <scheme val="minor"/>
    </font>
    <font>
      <sz val="9"/>
      <color theme="1"/>
      <name val="メイリオ"/>
      <family val="3"/>
      <charset val="128"/>
    </font>
    <font>
      <sz val="9"/>
      <color theme="1" tint="0.34998626667073579"/>
      <name val="ＭＳ Ｐゴシック"/>
      <family val="3"/>
      <charset val="128"/>
      <scheme val="minor"/>
    </font>
    <font>
      <sz val="10"/>
      <color rgb="FFFF0000"/>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1"/>
      <color rgb="FFFF0000"/>
      <name val="BIZ UDゴシック"/>
      <family val="3"/>
      <charset val="128"/>
    </font>
    <font>
      <sz val="10"/>
      <color theme="1"/>
      <name val="BIZ UDゴシック"/>
      <family val="3"/>
      <charset val="128"/>
    </font>
    <font>
      <b/>
      <sz val="12"/>
      <color rgb="FFFF0000"/>
      <name val="BIZ UDゴシック"/>
      <family val="3"/>
      <charset val="128"/>
    </font>
  </fonts>
  <fills count="18">
    <fill>
      <patternFill patternType="none"/>
    </fill>
    <fill>
      <patternFill patternType="gray125"/>
    </fill>
    <fill>
      <patternFill patternType="solid">
        <fgColor rgb="FFE6B8B7"/>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CCC"/>
        <bgColor indexed="64"/>
      </patternFill>
    </fill>
    <fill>
      <patternFill patternType="solid">
        <fgColor theme="7" tint="0.59999389629810485"/>
        <bgColor indexed="64"/>
      </patternFill>
    </fill>
    <fill>
      <patternFill patternType="solid">
        <fgColor rgb="FFCCFFCC"/>
        <bgColor indexed="64"/>
      </patternFill>
    </fill>
    <fill>
      <patternFill patternType="solid">
        <fgColor rgb="FFFFFF99"/>
        <bgColor indexed="64"/>
      </patternFill>
    </fill>
    <fill>
      <patternFill patternType="solid">
        <fgColor theme="4" tint="0.39997558519241921"/>
        <bgColor indexed="64"/>
      </patternFill>
    </fill>
  </fills>
  <borders count="6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style="medium">
        <color indexed="64"/>
      </left>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hair">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hair">
        <color indexed="64"/>
      </bottom>
      <diagonal/>
    </border>
    <border>
      <left/>
      <right style="hair">
        <color indexed="64"/>
      </right>
      <top style="thin">
        <color indexed="64"/>
      </top>
      <bottom style="hair">
        <color indexed="64"/>
      </bottom>
      <diagonal/>
    </border>
  </borders>
  <cellStyleXfs count="4">
    <xf numFmtId="0" fontId="0" fillId="0" borderId="0">
      <alignment vertical="center"/>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cellStyleXfs>
  <cellXfs count="287">
    <xf numFmtId="0" fontId="0" fillId="0" borderId="0" xfId="0">
      <alignment vertical="center"/>
    </xf>
    <xf numFmtId="0" fontId="12" fillId="0" borderId="0" xfId="0" applyFont="1" applyProtection="1">
      <alignment vertical="center"/>
      <protection locked="0"/>
    </xf>
    <xf numFmtId="0" fontId="16" fillId="0" borderId="0" xfId="0" applyFont="1" applyAlignment="1" applyProtection="1">
      <alignment shrinkToFit="1"/>
      <protection locked="0"/>
    </xf>
    <xf numFmtId="178" fontId="12" fillId="0" borderId="0" xfId="0" applyNumberFormat="1" applyFont="1" applyProtection="1">
      <alignment vertical="center"/>
      <protection locked="0"/>
    </xf>
    <xf numFmtId="14" fontId="12" fillId="0" borderId="0" xfId="0" applyNumberFormat="1" applyFont="1" applyAlignment="1" applyProtection="1">
      <alignment horizontal="left" vertical="center"/>
      <protection locked="0"/>
    </xf>
    <xf numFmtId="9" fontId="12" fillId="0" borderId="0" xfId="1" applyFont="1" applyBorder="1" applyProtection="1">
      <alignment vertical="center"/>
      <protection locked="0"/>
    </xf>
    <xf numFmtId="0" fontId="17" fillId="0" borderId="0" xfId="0" applyFont="1" applyAlignment="1" applyProtection="1">
      <alignment vertical="center" shrinkToFit="1"/>
      <protection locked="0"/>
    </xf>
    <xf numFmtId="0" fontId="12" fillId="0" borderId="0" xfId="0" applyFont="1" applyAlignment="1" applyProtection="1">
      <alignment vertical="center" shrinkToFit="1"/>
      <protection locked="0"/>
    </xf>
    <xf numFmtId="58" fontId="12" fillId="0" borderId="0" xfId="0" applyNumberFormat="1" applyFont="1" applyAlignment="1" applyProtection="1">
      <alignment horizontal="right" vertical="center" shrinkToFit="1"/>
      <protection locked="0"/>
    </xf>
    <xf numFmtId="0" fontId="12" fillId="0" borderId="0" xfId="0" applyFont="1" applyAlignment="1" applyProtection="1">
      <alignment horizontal="left" vertical="center"/>
      <protection locked="0"/>
    </xf>
    <xf numFmtId="0" fontId="12" fillId="0" borderId="0" xfId="0" applyFont="1" applyAlignment="1" applyProtection="1">
      <alignment horizontal="right" vertical="center" shrinkToFit="1"/>
      <protection locked="0"/>
    </xf>
    <xf numFmtId="0" fontId="10" fillId="0" borderId="0" xfId="0" applyFont="1" applyProtection="1">
      <alignment vertical="center"/>
      <protection locked="0"/>
    </xf>
    <xf numFmtId="178" fontId="13" fillId="3" borderId="8" xfId="0" applyNumberFormat="1" applyFont="1" applyFill="1" applyBorder="1" applyAlignment="1" applyProtection="1">
      <alignment horizontal="center" vertical="center"/>
      <protection locked="0"/>
    </xf>
    <xf numFmtId="0" fontId="13" fillId="3" borderId="8" xfId="0" applyFont="1" applyFill="1" applyBorder="1" applyAlignment="1" applyProtection="1">
      <alignment horizontal="center" vertical="center"/>
      <protection locked="0"/>
    </xf>
    <xf numFmtId="6" fontId="13" fillId="3" borderId="8" xfId="3" applyFont="1" applyFill="1" applyBorder="1" applyAlignment="1" applyProtection="1">
      <alignment horizontal="center" vertical="center"/>
      <protection locked="0"/>
    </xf>
    <xf numFmtId="6" fontId="13" fillId="3" borderId="3" xfId="3" applyFont="1" applyFill="1" applyBorder="1" applyAlignment="1" applyProtection="1">
      <alignment horizontal="center" vertical="center"/>
      <protection locked="0"/>
    </xf>
    <xf numFmtId="0" fontId="13" fillId="3" borderId="0" xfId="0" applyFont="1" applyFill="1" applyAlignment="1" applyProtection="1">
      <alignment horizontal="center" vertical="center" shrinkToFit="1"/>
      <protection locked="0"/>
    </xf>
    <xf numFmtId="0" fontId="0" fillId="0" borderId="0" xfId="0" applyAlignment="1" applyProtection="1">
      <alignment vertical="center" shrinkToFit="1"/>
      <protection locked="0"/>
    </xf>
    <xf numFmtId="0" fontId="12" fillId="0" borderId="0" xfId="0" applyFont="1" applyAlignment="1" applyProtection="1">
      <alignment horizontal="center" vertical="center" shrinkToFit="1"/>
      <protection locked="0"/>
    </xf>
    <xf numFmtId="177" fontId="12" fillId="0" borderId="0" xfId="2" applyNumberFormat="1" applyFont="1" applyFill="1" applyBorder="1" applyAlignment="1" applyProtection="1">
      <alignment horizontal="right" vertical="center" shrinkToFit="1"/>
      <protection locked="0"/>
    </xf>
    <xf numFmtId="176" fontId="12" fillId="0" borderId="0" xfId="2" applyNumberFormat="1" applyFont="1" applyFill="1" applyBorder="1" applyAlignment="1" applyProtection="1">
      <alignment horizontal="right" vertical="center" shrinkToFit="1"/>
      <protection locked="0"/>
    </xf>
    <xf numFmtId="178" fontId="14" fillId="0" borderId="8" xfId="2" applyNumberFormat="1" applyFont="1" applyBorder="1" applyAlignment="1" applyProtection="1">
      <alignment horizontal="right" vertical="center" shrinkToFit="1"/>
      <protection locked="0"/>
    </xf>
    <xf numFmtId="0" fontId="12" fillId="0" borderId="3" xfId="0" applyFont="1" applyBorder="1" applyProtection="1">
      <alignment vertical="center"/>
      <protection locked="0"/>
    </xf>
    <xf numFmtId="0" fontId="8" fillId="0" borderId="0" xfId="0" applyFont="1" applyProtection="1">
      <alignment vertical="center"/>
      <protection locked="0"/>
    </xf>
    <xf numFmtId="177" fontId="13" fillId="0" borderId="0" xfId="2" applyNumberFormat="1" applyFont="1" applyFill="1" applyBorder="1" applyAlignment="1" applyProtection="1">
      <alignment horizontal="right" vertical="center" shrinkToFit="1"/>
      <protection locked="0"/>
    </xf>
    <xf numFmtId="176" fontId="13" fillId="0" borderId="0" xfId="2" applyNumberFormat="1" applyFont="1" applyFill="1" applyBorder="1" applyAlignment="1" applyProtection="1">
      <alignment horizontal="right" vertical="center" shrinkToFit="1"/>
      <protection locked="0"/>
    </xf>
    <xf numFmtId="0" fontId="13" fillId="0" borderId="0" xfId="0" applyFont="1" applyAlignment="1" applyProtection="1">
      <alignment vertical="center" shrinkToFit="1"/>
      <protection locked="0"/>
    </xf>
    <xf numFmtId="178" fontId="14" fillId="8" borderId="8" xfId="2" applyNumberFormat="1" applyFont="1" applyFill="1" applyBorder="1" applyAlignment="1" applyProtection="1">
      <alignment horizontal="right" vertical="center" shrinkToFit="1"/>
      <protection locked="0"/>
    </xf>
    <xf numFmtId="0" fontId="12" fillId="0" borderId="0" xfId="0" applyFont="1" applyAlignment="1" applyProtection="1">
      <alignment horizontal="left" vertical="center" indent="1" shrinkToFit="1"/>
      <protection locked="0"/>
    </xf>
    <xf numFmtId="9" fontId="3" fillId="0" borderId="0" xfId="1" applyFont="1" applyBorder="1" applyAlignment="1" applyProtection="1">
      <alignment horizontal="left" vertical="center"/>
      <protection locked="0"/>
    </xf>
    <xf numFmtId="0" fontId="14" fillId="0" borderId="0" xfId="0" applyFont="1" applyAlignment="1" applyProtection="1">
      <alignment vertical="center" shrinkToFit="1"/>
      <protection locked="0"/>
    </xf>
    <xf numFmtId="0" fontId="12" fillId="0" borderId="1" xfId="0" applyFont="1" applyBorder="1" applyProtection="1">
      <alignment vertical="center"/>
      <protection locked="0"/>
    </xf>
    <xf numFmtId="0" fontId="12" fillId="0" borderId="2" xfId="0" applyFont="1" applyBorder="1" applyProtection="1">
      <alignment vertical="center"/>
      <protection locked="0"/>
    </xf>
    <xf numFmtId="0" fontId="12" fillId="0" borderId="4" xfId="0" applyFont="1" applyBorder="1" applyProtection="1">
      <alignment vertical="center"/>
      <protection locked="0"/>
    </xf>
    <xf numFmtId="178" fontId="12" fillId="0" borderId="8" xfId="0" applyNumberFormat="1" applyFont="1" applyBorder="1" applyProtection="1">
      <alignment vertical="center"/>
      <protection locked="0"/>
    </xf>
    <xf numFmtId="0" fontId="12" fillId="0" borderId="8" xfId="0" applyFont="1" applyBorder="1" applyAlignment="1" applyProtection="1">
      <alignment horizontal="center" vertical="center"/>
      <protection locked="0"/>
    </xf>
    <xf numFmtId="0" fontId="13" fillId="2" borderId="9" xfId="0" applyFont="1" applyFill="1" applyBorder="1" applyAlignment="1" applyProtection="1">
      <alignment horizontal="center" vertical="center"/>
      <protection locked="0"/>
    </xf>
    <xf numFmtId="6" fontId="13" fillId="2" borderId="9" xfId="3"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6" fontId="13" fillId="4" borderId="9" xfId="3" applyFont="1" applyFill="1" applyBorder="1" applyAlignment="1" applyProtection="1">
      <alignment horizontal="center" vertical="center"/>
      <protection locked="0"/>
    </xf>
    <xf numFmtId="0" fontId="14" fillId="0" borderId="8" xfId="0" applyFont="1" applyBorder="1" applyAlignment="1" applyProtection="1">
      <alignment vertical="center" shrinkToFit="1"/>
      <protection locked="0"/>
    </xf>
    <xf numFmtId="0" fontId="14" fillId="9" borderId="20" xfId="0" applyFont="1" applyFill="1" applyBorder="1" applyAlignment="1" applyProtection="1">
      <alignment vertical="center" shrinkToFit="1"/>
      <protection locked="0"/>
    </xf>
    <xf numFmtId="177" fontId="14" fillId="9" borderId="20" xfId="2" applyNumberFormat="1" applyFont="1" applyFill="1" applyBorder="1" applyAlignment="1" applyProtection="1">
      <alignment horizontal="right" vertical="center" shrinkToFit="1"/>
      <protection locked="0"/>
    </xf>
    <xf numFmtId="176" fontId="14" fillId="8" borderId="20" xfId="2" applyNumberFormat="1" applyFont="1" applyFill="1" applyBorder="1" applyAlignment="1" applyProtection="1">
      <alignment horizontal="right" vertical="center" shrinkToFit="1"/>
      <protection locked="0"/>
    </xf>
    <xf numFmtId="177" fontId="19" fillId="8" borderId="21" xfId="2" applyNumberFormat="1" applyFont="1" applyFill="1" applyBorder="1" applyAlignment="1" applyProtection="1">
      <alignment horizontal="right" vertical="center" shrinkToFit="1"/>
      <protection locked="0"/>
    </xf>
    <xf numFmtId="176" fontId="14" fillId="8" borderId="21" xfId="2" applyNumberFormat="1" applyFont="1" applyFill="1" applyBorder="1" applyAlignment="1" applyProtection="1">
      <alignment horizontal="right" vertical="center" shrinkToFit="1"/>
      <protection locked="0"/>
    </xf>
    <xf numFmtId="0" fontId="14" fillId="9" borderId="13" xfId="0" applyFont="1" applyFill="1" applyBorder="1" applyAlignment="1" applyProtection="1">
      <alignment vertical="center" shrinkToFit="1"/>
      <protection locked="0"/>
    </xf>
    <xf numFmtId="177" fontId="14" fillId="9" borderId="13" xfId="2" applyNumberFormat="1" applyFont="1" applyFill="1" applyBorder="1" applyAlignment="1" applyProtection="1">
      <alignment horizontal="right" vertical="center" shrinkToFit="1"/>
      <protection locked="0"/>
    </xf>
    <xf numFmtId="176" fontId="14" fillId="8" borderId="13" xfId="2" applyNumberFormat="1" applyFont="1" applyFill="1" applyBorder="1" applyAlignment="1" applyProtection="1">
      <alignment horizontal="right" vertical="center" shrinkToFit="1"/>
      <protection locked="0"/>
    </xf>
    <xf numFmtId="177" fontId="19" fillId="9" borderId="21" xfId="2" applyNumberFormat="1" applyFont="1" applyFill="1" applyBorder="1" applyAlignment="1" applyProtection="1">
      <alignment horizontal="right" vertical="center" shrinkToFit="1"/>
      <protection locked="0"/>
    </xf>
    <xf numFmtId="176" fontId="19" fillId="8" borderId="13" xfId="2" applyNumberFormat="1" applyFont="1" applyFill="1" applyBorder="1" applyAlignment="1" applyProtection="1">
      <alignment horizontal="right" vertical="center" shrinkToFit="1"/>
      <protection locked="0"/>
    </xf>
    <xf numFmtId="177" fontId="14" fillId="0" borderId="13" xfId="2" applyNumberFormat="1" applyFont="1" applyBorder="1" applyAlignment="1" applyProtection="1">
      <alignment horizontal="right" vertical="center" shrinkToFit="1"/>
      <protection locked="0"/>
    </xf>
    <xf numFmtId="0" fontId="12" fillId="0" borderId="8" xfId="0" applyFont="1" applyBorder="1" applyProtection="1">
      <alignment vertical="center"/>
      <protection locked="0"/>
    </xf>
    <xf numFmtId="178" fontId="14" fillId="9" borderId="13" xfId="0" applyNumberFormat="1" applyFont="1" applyFill="1" applyBorder="1" applyProtection="1">
      <alignment vertical="center"/>
      <protection locked="0"/>
    </xf>
    <xf numFmtId="176" fontId="14" fillId="0" borderId="19" xfId="2" applyNumberFormat="1" applyFont="1" applyFill="1" applyBorder="1" applyAlignment="1" applyProtection="1">
      <alignment horizontal="right" vertical="center" shrinkToFit="1"/>
      <protection locked="0"/>
    </xf>
    <xf numFmtId="177" fontId="19" fillId="8" borderId="13" xfId="2" applyNumberFormat="1" applyFont="1" applyFill="1" applyBorder="1" applyAlignment="1" applyProtection="1">
      <alignment horizontal="right" vertical="center" shrinkToFit="1"/>
      <protection locked="0"/>
    </xf>
    <xf numFmtId="176" fontId="14" fillId="9" borderId="13" xfId="2" applyNumberFormat="1" applyFont="1" applyFill="1" applyBorder="1" applyAlignment="1" applyProtection="1">
      <alignment horizontal="right" vertical="center" shrinkToFit="1"/>
      <protection locked="0"/>
    </xf>
    <xf numFmtId="177" fontId="19" fillId="9" borderId="13" xfId="2" applyNumberFormat="1" applyFont="1" applyFill="1" applyBorder="1" applyAlignment="1" applyProtection="1">
      <alignment horizontal="right" vertical="center" shrinkToFit="1"/>
      <protection locked="0"/>
    </xf>
    <xf numFmtId="176" fontId="19" fillId="9" borderId="13" xfId="2" applyNumberFormat="1" applyFont="1" applyFill="1" applyBorder="1" applyAlignment="1" applyProtection="1">
      <alignment horizontal="right" vertical="center" shrinkToFit="1"/>
      <protection locked="0"/>
    </xf>
    <xf numFmtId="177" fontId="14" fillId="0" borderId="13" xfId="2" applyNumberFormat="1" applyFont="1" applyFill="1" applyBorder="1" applyAlignment="1" applyProtection="1">
      <alignment horizontal="right" vertical="center" shrinkToFit="1"/>
      <protection locked="0"/>
    </xf>
    <xf numFmtId="176" fontId="14" fillId="0" borderId="13" xfId="2" applyNumberFormat="1" applyFont="1" applyFill="1" applyBorder="1" applyAlignment="1" applyProtection="1">
      <alignment horizontal="right" vertical="center" shrinkToFit="1"/>
      <protection locked="0"/>
    </xf>
    <xf numFmtId="177" fontId="14" fillId="8" borderId="13" xfId="2" applyNumberFormat="1" applyFont="1" applyFill="1" applyBorder="1" applyAlignment="1" applyProtection="1">
      <alignment horizontal="right" vertical="center" shrinkToFit="1"/>
      <protection locked="0"/>
    </xf>
    <xf numFmtId="0" fontId="21" fillId="0" borderId="0" xfId="0" applyFont="1" applyProtection="1">
      <alignment vertical="center"/>
      <protection locked="0"/>
    </xf>
    <xf numFmtId="177" fontId="14" fillId="17" borderId="13" xfId="2" applyNumberFormat="1" applyFont="1" applyFill="1" applyBorder="1" applyAlignment="1" applyProtection="1">
      <alignment horizontal="right" vertical="center" shrinkToFit="1"/>
      <protection locked="0"/>
    </xf>
    <xf numFmtId="176" fontId="14" fillId="0" borderId="13" xfId="2" applyNumberFormat="1" applyFont="1" applyBorder="1" applyAlignment="1" applyProtection="1">
      <alignment horizontal="right" vertical="center" shrinkToFit="1"/>
      <protection locked="0"/>
    </xf>
    <xf numFmtId="177" fontId="14" fillId="9" borderId="14" xfId="2" applyNumberFormat="1" applyFont="1" applyFill="1" applyBorder="1" applyAlignment="1" applyProtection="1">
      <alignment horizontal="right" vertical="center" shrinkToFit="1"/>
      <protection locked="0"/>
    </xf>
    <xf numFmtId="176" fontId="14" fillId="9" borderId="14" xfId="2" applyNumberFormat="1" applyFont="1" applyFill="1" applyBorder="1" applyAlignment="1" applyProtection="1">
      <alignment horizontal="right" vertical="center" shrinkToFit="1"/>
      <protection locked="0"/>
    </xf>
    <xf numFmtId="177" fontId="14" fillId="0" borderId="14" xfId="2" applyNumberFormat="1" applyFont="1" applyBorder="1" applyAlignment="1" applyProtection="1">
      <alignment horizontal="right" vertical="center" shrinkToFit="1"/>
      <protection locked="0"/>
    </xf>
    <xf numFmtId="176" fontId="14" fillId="0" borderId="14" xfId="2" applyNumberFormat="1" applyFont="1" applyBorder="1" applyAlignment="1" applyProtection="1">
      <alignment horizontal="right" vertical="center" shrinkToFit="1"/>
      <protection locked="0"/>
    </xf>
    <xf numFmtId="0" fontId="13" fillId="0" borderId="0" xfId="0" applyFont="1" applyProtection="1">
      <alignment vertical="center"/>
      <protection locked="0"/>
    </xf>
    <xf numFmtId="0" fontId="12" fillId="0" borderId="5" xfId="0" applyFont="1" applyBorder="1" applyProtection="1">
      <alignment vertical="center"/>
      <protection locked="0"/>
    </xf>
    <xf numFmtId="0" fontId="12" fillId="0" borderId="6" xfId="0" applyFont="1" applyBorder="1" applyProtection="1">
      <alignment vertical="center"/>
      <protection locked="0"/>
    </xf>
    <xf numFmtId="0" fontId="12" fillId="0" borderId="7" xfId="0" applyFont="1" applyBorder="1" applyProtection="1">
      <alignment vertical="center"/>
      <protection locked="0"/>
    </xf>
    <xf numFmtId="0" fontId="12" fillId="0" borderId="0" xfId="0" applyFont="1" applyAlignment="1" applyProtection="1">
      <alignment horizontal="center" vertical="center"/>
      <protection locked="0"/>
    </xf>
    <xf numFmtId="0" fontId="12" fillId="7" borderId="0" xfId="0" applyFont="1" applyFill="1" applyAlignment="1" applyProtection="1">
      <alignment horizontal="center" vertical="center"/>
      <protection locked="0"/>
    </xf>
    <xf numFmtId="0" fontId="12" fillId="7" borderId="0" xfId="0" applyFont="1" applyFill="1" applyProtection="1">
      <alignment vertical="center"/>
      <protection locked="0"/>
    </xf>
    <xf numFmtId="0" fontId="13" fillId="3" borderId="9" xfId="0" applyFont="1" applyFill="1" applyBorder="1" applyAlignment="1" applyProtection="1">
      <alignment horizontal="center" vertical="center"/>
      <protection locked="0"/>
    </xf>
    <xf numFmtId="6" fontId="13" fillId="3" borderId="9" xfId="3" applyFont="1" applyFill="1" applyBorder="1" applyAlignment="1" applyProtection="1">
      <alignment horizontal="center" vertical="center"/>
      <protection locked="0"/>
    </xf>
    <xf numFmtId="0" fontId="14" fillId="0" borderId="0" xfId="0" applyFont="1" applyProtection="1">
      <alignment vertical="center"/>
      <protection locked="0"/>
    </xf>
    <xf numFmtId="0" fontId="14" fillId="0" borderId="8" xfId="0" applyFont="1" applyBorder="1" applyAlignment="1" applyProtection="1">
      <alignment horizontal="center" vertical="center" shrinkToFit="1"/>
      <protection locked="0"/>
    </xf>
    <xf numFmtId="0" fontId="14" fillId="0" borderId="0" xfId="0" applyFont="1" applyAlignment="1" applyProtection="1">
      <alignment horizontal="center" vertical="center"/>
      <protection locked="0"/>
    </xf>
    <xf numFmtId="0" fontId="12" fillId="7" borderId="10" xfId="0" applyFont="1" applyFill="1" applyBorder="1" applyAlignment="1" applyProtection="1">
      <alignment horizontal="left" vertical="center" indent="1"/>
      <protection locked="0"/>
    </xf>
    <xf numFmtId="0" fontId="14" fillId="9" borderId="17" xfId="0" applyFont="1" applyFill="1" applyBorder="1" applyAlignment="1" applyProtection="1">
      <alignment vertical="center" shrinkToFit="1"/>
      <protection locked="0"/>
    </xf>
    <xf numFmtId="0" fontId="14" fillId="8" borderId="8" xfId="0" applyFont="1" applyFill="1" applyBorder="1" applyAlignment="1" applyProtection="1">
      <alignment horizontal="center" vertical="center" shrinkToFit="1"/>
      <protection locked="0"/>
    </xf>
    <xf numFmtId="0" fontId="12" fillId="8" borderId="0" xfId="0" applyFont="1" applyFill="1" applyAlignment="1" applyProtection="1">
      <alignment horizontal="center" vertical="center"/>
      <protection locked="0"/>
    </xf>
    <xf numFmtId="0" fontId="12" fillId="7" borderId="0" xfId="0" applyFont="1" applyFill="1" applyAlignment="1" applyProtection="1">
      <alignment horizontal="left" vertical="center" indent="1"/>
      <protection locked="0"/>
    </xf>
    <xf numFmtId="0" fontId="20" fillId="0" borderId="3" xfId="0" applyFont="1" applyBorder="1" applyProtection="1">
      <alignment vertical="center"/>
      <protection locked="0"/>
    </xf>
    <xf numFmtId="0" fontId="20" fillId="0" borderId="5" xfId="0" applyFont="1" applyBorder="1" applyProtection="1">
      <alignment vertical="center"/>
      <protection locked="0"/>
    </xf>
    <xf numFmtId="0" fontId="14" fillId="0" borderId="17" xfId="0" applyFont="1" applyBorder="1" applyAlignment="1" applyProtection="1">
      <alignment vertical="center" shrinkToFit="1"/>
      <protection locked="0"/>
    </xf>
    <xf numFmtId="0" fontId="12" fillId="4" borderId="0" xfId="0" applyFont="1" applyFill="1" applyAlignment="1" applyProtection="1">
      <alignment horizontal="center" vertical="center" shrinkToFit="1"/>
      <protection locked="0"/>
    </xf>
    <xf numFmtId="0" fontId="14" fillId="9" borderId="0" xfId="0" applyFont="1" applyFill="1" applyAlignment="1" applyProtection="1">
      <alignment vertical="center" shrinkToFit="1"/>
      <protection locked="0"/>
    </xf>
    <xf numFmtId="0" fontId="19" fillId="9" borderId="27" xfId="0" applyFont="1" applyFill="1" applyBorder="1" applyAlignment="1" applyProtection="1">
      <alignment vertical="center" shrinkToFit="1"/>
      <protection locked="0"/>
    </xf>
    <xf numFmtId="0" fontId="14" fillId="0" borderId="0" xfId="3" applyNumberFormat="1" applyFont="1" applyBorder="1" applyAlignment="1" applyProtection="1">
      <alignment vertical="center"/>
      <protection locked="0"/>
    </xf>
    <xf numFmtId="0" fontId="19" fillId="9" borderId="28" xfId="0" applyFont="1" applyFill="1" applyBorder="1" applyAlignment="1" applyProtection="1">
      <alignment vertical="center" shrinkToFit="1"/>
      <protection locked="0"/>
    </xf>
    <xf numFmtId="178" fontId="14" fillId="9" borderId="21" xfId="0" applyNumberFormat="1" applyFont="1" applyFill="1" applyBorder="1" applyProtection="1">
      <alignment vertical="center"/>
      <protection locked="0"/>
    </xf>
    <xf numFmtId="0" fontId="14" fillId="9" borderId="22" xfId="0" applyFont="1" applyFill="1" applyBorder="1" applyAlignment="1" applyProtection="1">
      <alignment vertical="center" shrinkToFit="1"/>
      <protection locked="0"/>
    </xf>
    <xf numFmtId="0" fontId="12" fillId="3" borderId="8" xfId="0" applyFont="1" applyFill="1" applyBorder="1" applyProtection="1">
      <alignment vertical="center"/>
      <protection locked="0"/>
    </xf>
    <xf numFmtId="178" fontId="13" fillId="3" borderId="0" xfId="0" applyNumberFormat="1" applyFont="1" applyFill="1" applyAlignment="1" applyProtection="1">
      <alignment horizontal="center" vertical="center"/>
      <protection locked="0"/>
    </xf>
    <xf numFmtId="0" fontId="13" fillId="3" borderId="0" xfId="0" applyFont="1" applyFill="1" applyAlignment="1" applyProtection="1">
      <alignment horizontal="center" vertical="center"/>
      <protection locked="0"/>
    </xf>
    <xf numFmtId="6" fontId="13" fillId="3" borderId="0" xfId="3" applyFont="1" applyFill="1" applyBorder="1" applyAlignment="1" applyProtection="1">
      <alignment horizontal="center" vertical="center"/>
      <protection locked="0"/>
    </xf>
    <xf numFmtId="0" fontId="14" fillId="0" borderId="13" xfId="0" applyFont="1" applyBorder="1" applyAlignment="1" applyProtection="1">
      <alignment vertical="center" shrinkToFit="1"/>
      <protection locked="0"/>
    </xf>
    <xf numFmtId="0" fontId="13" fillId="3" borderId="0" xfId="0" applyFont="1" applyFill="1" applyAlignment="1" applyProtection="1">
      <alignment horizontal="left" vertical="center" shrinkToFit="1"/>
      <protection locked="0"/>
    </xf>
    <xf numFmtId="6" fontId="12" fillId="0" borderId="0" xfId="0" applyNumberFormat="1" applyFont="1" applyProtection="1">
      <alignment vertical="center"/>
      <protection locked="0"/>
    </xf>
    <xf numFmtId="0" fontId="12" fillId="3" borderId="0" xfId="0" applyFont="1" applyFill="1" applyProtection="1">
      <alignment vertical="center"/>
      <protection locked="0"/>
    </xf>
    <xf numFmtId="0" fontId="12" fillId="0" borderId="0" xfId="0" applyFont="1" applyAlignment="1" applyProtection="1">
      <alignment horizontal="right" vertical="center"/>
      <protection locked="0"/>
    </xf>
    <xf numFmtId="6" fontId="15" fillId="0" borderId="0" xfId="0" applyNumberFormat="1" applyFont="1" applyProtection="1">
      <alignment vertical="center"/>
      <protection locked="0"/>
    </xf>
    <xf numFmtId="178" fontId="14" fillId="0" borderId="0" xfId="0" applyNumberFormat="1" applyFont="1" applyProtection="1">
      <alignment vertical="center"/>
      <protection locked="0"/>
    </xf>
    <xf numFmtId="6" fontId="5" fillId="0" borderId="0" xfId="3" applyFont="1" applyBorder="1" applyAlignment="1" applyProtection="1">
      <protection locked="0"/>
    </xf>
    <xf numFmtId="6" fontId="14" fillId="0" borderId="0" xfId="0" applyNumberFormat="1" applyFont="1" applyProtection="1">
      <alignment vertical="center"/>
      <protection locked="0"/>
    </xf>
    <xf numFmtId="0" fontId="12" fillId="5" borderId="0" xfId="0" applyFont="1" applyFill="1" applyAlignment="1" applyProtection="1">
      <alignment horizontal="right" vertical="center"/>
      <protection locked="0"/>
    </xf>
    <xf numFmtId="178" fontId="12" fillId="6" borderId="0" xfId="0" applyNumberFormat="1" applyFont="1" applyFill="1" applyAlignment="1" applyProtection="1">
      <alignment horizontal="right" vertical="center"/>
      <protection locked="0"/>
    </xf>
    <xf numFmtId="0" fontId="12" fillId="6" borderId="0" xfId="0" applyFont="1" applyFill="1" applyProtection="1">
      <alignment vertical="center"/>
      <protection locked="0"/>
    </xf>
    <xf numFmtId="0" fontId="12" fillId="0" borderId="16" xfId="0" applyFont="1" applyBorder="1" applyAlignment="1" applyProtection="1">
      <alignment horizontal="center" vertical="center"/>
      <protection locked="0"/>
    </xf>
    <xf numFmtId="177" fontId="14" fillId="9" borderId="20" xfId="2" applyNumberFormat="1" applyFont="1" applyFill="1" applyBorder="1" applyAlignment="1" applyProtection="1">
      <alignment horizontal="right" vertical="center" shrinkToFit="1"/>
    </xf>
    <xf numFmtId="177" fontId="14" fillId="9" borderId="13" xfId="2" applyNumberFormat="1" applyFont="1" applyFill="1" applyBorder="1" applyAlignment="1" applyProtection="1">
      <alignment horizontal="right" vertical="center" shrinkToFit="1"/>
    </xf>
    <xf numFmtId="0" fontId="14" fillId="9" borderId="30" xfId="0" applyFont="1" applyFill="1" applyBorder="1" applyAlignment="1">
      <alignment vertical="center" shrinkToFit="1"/>
    </xf>
    <xf numFmtId="177" fontId="14" fillId="0" borderId="14" xfId="2" applyNumberFormat="1" applyFont="1" applyBorder="1" applyAlignment="1" applyProtection="1">
      <alignment horizontal="right" vertical="center" shrinkToFit="1"/>
    </xf>
    <xf numFmtId="177" fontId="14" fillId="0" borderId="21" xfId="2" applyNumberFormat="1" applyFont="1" applyBorder="1" applyAlignment="1" applyProtection="1">
      <alignment horizontal="right" vertical="center" shrinkToFit="1"/>
    </xf>
    <xf numFmtId="177" fontId="14" fillId="0" borderId="13" xfId="2" applyNumberFormat="1" applyFont="1" applyBorder="1" applyAlignment="1" applyProtection="1">
      <alignment horizontal="right" vertical="center" shrinkToFit="1"/>
    </xf>
    <xf numFmtId="177" fontId="14" fillId="9" borderId="14" xfId="2" applyNumberFormat="1" applyFont="1" applyFill="1" applyBorder="1" applyAlignment="1" applyProtection="1">
      <alignment horizontal="right" vertical="center" shrinkToFit="1"/>
    </xf>
    <xf numFmtId="0" fontId="18" fillId="0" borderId="12" xfId="0" applyFont="1" applyBorder="1" applyAlignment="1">
      <alignment horizontal="center" vertical="center"/>
    </xf>
    <xf numFmtId="6" fontId="18" fillId="0" borderId="11" xfId="3" applyFont="1" applyBorder="1" applyAlignment="1" applyProtection="1">
      <alignment horizontal="center" vertical="center"/>
    </xf>
    <xf numFmtId="0" fontId="14" fillId="9" borderId="18" xfId="0" applyFont="1" applyFill="1" applyBorder="1" applyAlignment="1" applyProtection="1">
      <alignment vertical="center" shrinkToFit="1"/>
      <protection locked="0"/>
    </xf>
    <xf numFmtId="0" fontId="14" fillId="0" borderId="18" xfId="0" applyFont="1" applyBorder="1" applyAlignment="1" applyProtection="1">
      <alignment vertical="center" shrinkToFit="1"/>
      <protection locked="0"/>
    </xf>
    <xf numFmtId="0" fontId="14" fillId="9" borderId="8" xfId="0" applyFont="1" applyFill="1" applyBorder="1" applyAlignment="1" applyProtection="1">
      <alignment vertical="center" shrinkToFit="1"/>
      <protection locked="0"/>
    </xf>
    <xf numFmtId="178" fontId="12" fillId="0" borderId="46" xfId="0" applyNumberFormat="1" applyFont="1" applyBorder="1" applyProtection="1">
      <alignment vertical="center"/>
      <protection locked="0"/>
    </xf>
    <xf numFmtId="0" fontId="12" fillId="0" borderId="46" xfId="0" applyFont="1" applyBorder="1" applyAlignment="1" applyProtection="1">
      <alignment horizontal="center" vertical="center"/>
      <protection locked="0"/>
    </xf>
    <xf numFmtId="0" fontId="14" fillId="9" borderId="26" xfId="0" applyFont="1" applyFill="1" applyBorder="1" applyAlignment="1" applyProtection="1">
      <alignment vertical="center" shrinkToFit="1"/>
      <protection locked="0"/>
    </xf>
    <xf numFmtId="0" fontId="14" fillId="8" borderId="13" xfId="0" applyFont="1" applyFill="1" applyBorder="1" applyAlignment="1" applyProtection="1">
      <alignment vertical="center" shrinkToFit="1"/>
      <protection locked="0"/>
    </xf>
    <xf numFmtId="178" fontId="14" fillId="0" borderId="0" xfId="2" applyNumberFormat="1" applyFont="1" applyBorder="1" applyAlignment="1" applyProtection="1">
      <alignment horizontal="right" vertical="center" shrinkToFit="1"/>
      <protection locked="0"/>
    </xf>
    <xf numFmtId="0" fontId="14" fillId="0" borderId="0" xfId="0" applyFont="1" applyAlignment="1" applyProtection="1">
      <alignment horizontal="center" vertical="center" shrinkToFit="1"/>
      <protection locked="0"/>
    </xf>
    <xf numFmtId="178" fontId="14" fillId="8" borderId="0" xfId="2" applyNumberFormat="1" applyFont="1" applyFill="1" applyBorder="1" applyAlignment="1" applyProtection="1">
      <alignment horizontal="right" vertical="center" shrinkToFit="1"/>
      <protection locked="0"/>
    </xf>
    <xf numFmtId="0" fontId="14" fillId="8" borderId="0" xfId="0" applyFont="1" applyFill="1" applyAlignment="1" applyProtection="1">
      <alignment horizontal="center" vertical="center" shrinkToFit="1"/>
      <protection locked="0"/>
    </xf>
    <xf numFmtId="0" fontId="19" fillId="9" borderId="47" xfId="0" applyFont="1" applyFill="1" applyBorder="1" applyAlignment="1" applyProtection="1">
      <alignment vertical="center" shrinkToFit="1"/>
      <protection locked="0"/>
    </xf>
    <xf numFmtId="177" fontId="19" fillId="9" borderId="0" xfId="2" applyNumberFormat="1" applyFont="1" applyFill="1" applyBorder="1" applyAlignment="1" applyProtection="1">
      <alignment horizontal="right" vertical="center" shrinkToFit="1"/>
      <protection locked="0"/>
    </xf>
    <xf numFmtId="177" fontId="14" fillId="9" borderId="0" xfId="2" applyNumberFormat="1" applyFont="1" applyFill="1" applyBorder="1" applyAlignment="1" applyProtection="1">
      <alignment horizontal="right" vertical="center" shrinkToFit="1"/>
      <protection locked="0"/>
    </xf>
    <xf numFmtId="178" fontId="14" fillId="9" borderId="10" xfId="0" applyNumberFormat="1" applyFont="1" applyFill="1" applyBorder="1" applyProtection="1">
      <alignment vertical="center"/>
      <protection locked="0"/>
    </xf>
    <xf numFmtId="0" fontId="19" fillId="9" borderId="2" xfId="0" applyFont="1" applyFill="1" applyBorder="1" applyAlignment="1" applyProtection="1">
      <alignment vertical="center" shrinkToFit="1"/>
      <protection locked="0"/>
    </xf>
    <xf numFmtId="0" fontId="19" fillId="9" borderId="4" xfId="0" applyFont="1" applyFill="1" applyBorder="1" applyAlignment="1" applyProtection="1">
      <alignment vertical="center" shrinkToFit="1"/>
      <protection locked="0"/>
    </xf>
    <xf numFmtId="178" fontId="14" fillId="9" borderId="6" xfId="0" applyNumberFormat="1" applyFont="1" applyFill="1" applyBorder="1" applyProtection="1">
      <alignment vertical="center"/>
      <protection locked="0"/>
    </xf>
    <xf numFmtId="0" fontId="19" fillId="9" borderId="7" xfId="0" applyFont="1" applyFill="1" applyBorder="1" applyAlignment="1" applyProtection="1">
      <alignment vertical="center" shrinkToFit="1"/>
      <protection locked="0"/>
    </xf>
    <xf numFmtId="178" fontId="12" fillId="0" borderId="8" xfId="0" applyNumberFormat="1" applyFont="1" applyBorder="1">
      <alignment vertical="center"/>
    </xf>
    <xf numFmtId="0" fontId="12" fillId="0" borderId="8" xfId="0" applyFont="1" applyBorder="1">
      <alignment vertical="center"/>
    </xf>
    <xf numFmtId="177" fontId="14" fillId="0" borderId="8" xfId="0" applyNumberFormat="1" applyFont="1" applyBorder="1" applyAlignment="1">
      <alignment horizontal="left" vertical="center" indent="1" shrinkToFit="1"/>
    </xf>
    <xf numFmtId="0" fontId="12" fillId="0" borderId="0" xfId="0" applyFont="1" applyAlignment="1">
      <alignment horizontal="center" vertical="center"/>
    </xf>
    <xf numFmtId="178" fontId="12" fillId="0" borderId="0" xfId="0" applyNumberFormat="1" applyFont="1">
      <alignment vertical="center"/>
    </xf>
    <xf numFmtId="0" fontId="12" fillId="0" borderId="0" xfId="0" applyFont="1">
      <alignment vertical="center"/>
    </xf>
    <xf numFmtId="178" fontId="13" fillId="3" borderId="8" xfId="0" applyNumberFormat="1" applyFont="1" applyFill="1" applyBorder="1" applyAlignment="1">
      <alignment horizontal="center" vertical="center"/>
    </xf>
    <xf numFmtId="0" fontId="13" fillId="3" borderId="8" xfId="0" applyFont="1" applyFill="1" applyBorder="1" applyAlignment="1">
      <alignment horizontal="center" vertical="center"/>
    </xf>
    <xf numFmtId="6" fontId="13" fillId="3" borderId="8" xfId="3" applyFont="1" applyFill="1" applyBorder="1" applyAlignment="1" applyProtection="1">
      <alignment horizontal="center" vertical="center"/>
    </xf>
    <xf numFmtId="0" fontId="14" fillId="0" borderId="15" xfId="0" applyFont="1" applyBorder="1" applyAlignment="1">
      <alignment horizontal="center" vertical="center" shrinkToFit="1"/>
    </xf>
    <xf numFmtId="0" fontId="14" fillId="0" borderId="16" xfId="0" applyFont="1" applyBorder="1" applyAlignment="1">
      <alignment horizontal="center" vertical="center" shrinkToFit="1"/>
    </xf>
    <xf numFmtId="178" fontId="14" fillId="0" borderId="8" xfId="2" applyNumberFormat="1" applyFont="1" applyBorder="1" applyAlignment="1" applyProtection="1">
      <alignment horizontal="right" vertical="center" shrinkToFit="1"/>
    </xf>
    <xf numFmtId="0" fontId="14" fillId="0" borderId="8" xfId="0" applyFont="1" applyBorder="1" applyAlignment="1">
      <alignment horizontal="left" vertical="center" indent="1" shrinkToFit="1"/>
    </xf>
    <xf numFmtId="178" fontId="14" fillId="8" borderId="8" xfId="2" applyNumberFormat="1" applyFont="1" applyFill="1" applyBorder="1" applyAlignment="1" applyProtection="1">
      <alignment horizontal="right" vertical="center" shrinkToFit="1"/>
    </xf>
    <xf numFmtId="0" fontId="14" fillId="8" borderId="8" xfId="0" applyFont="1" applyFill="1" applyBorder="1" applyAlignment="1">
      <alignment horizontal="left" vertical="center" indent="1" shrinkToFit="1"/>
    </xf>
    <xf numFmtId="0" fontId="12" fillId="0" borderId="8" xfId="0" applyFont="1" applyBorder="1" applyAlignment="1">
      <alignment horizontal="center" vertical="center"/>
    </xf>
    <xf numFmtId="0" fontId="14" fillId="0" borderId="8" xfId="0" applyFont="1" applyBorder="1" applyAlignment="1">
      <alignment vertical="center" shrinkToFit="1"/>
    </xf>
    <xf numFmtId="0" fontId="14" fillId="8" borderId="8" xfId="0" applyFont="1" applyFill="1" applyBorder="1" applyAlignment="1">
      <alignment vertical="center" shrinkToFit="1"/>
    </xf>
    <xf numFmtId="0" fontId="16" fillId="0" borderId="10" xfId="0" applyFont="1" applyBorder="1" applyAlignment="1" applyProtection="1">
      <alignment shrinkToFit="1"/>
      <protection locked="0"/>
    </xf>
    <xf numFmtId="0" fontId="16" fillId="0" borderId="0" xfId="0" applyFont="1" applyAlignment="1" applyProtection="1">
      <alignment horizontal="centerContinuous" shrinkToFit="1"/>
      <protection locked="0"/>
    </xf>
    <xf numFmtId="0" fontId="14" fillId="0" borderId="38" xfId="0" applyFont="1" applyBorder="1" applyAlignment="1">
      <alignment vertical="center" shrinkToFit="1"/>
    </xf>
    <xf numFmtId="0" fontId="14" fillId="0" borderId="35" xfId="0" applyFont="1" applyBorder="1" applyAlignment="1">
      <alignment vertical="center" shrinkToFit="1"/>
    </xf>
    <xf numFmtId="0" fontId="30" fillId="0" borderId="24" xfId="0" applyFont="1" applyBorder="1" applyProtection="1">
      <alignment vertical="center"/>
      <protection locked="0"/>
    </xf>
    <xf numFmtId="0" fontId="30" fillId="0" borderId="25" xfId="0" applyFont="1" applyBorder="1" applyProtection="1">
      <alignment vertical="center"/>
      <protection locked="0"/>
    </xf>
    <xf numFmtId="0" fontId="30" fillId="0" borderId="11" xfId="0" applyFont="1" applyBorder="1" applyProtection="1">
      <alignment vertical="center"/>
      <protection locked="0"/>
    </xf>
    <xf numFmtId="0" fontId="30" fillId="0" borderId="39" xfId="0" applyFont="1" applyBorder="1" applyProtection="1">
      <alignment vertical="center"/>
      <protection locked="0"/>
    </xf>
    <xf numFmtId="0" fontId="30" fillId="0" borderId="12" xfId="0" applyFont="1" applyBorder="1" applyProtection="1">
      <alignment vertical="center"/>
      <protection locked="0"/>
    </xf>
    <xf numFmtId="0" fontId="30" fillId="0" borderId="29" xfId="0" applyFont="1" applyBorder="1" applyProtection="1">
      <alignment vertical="center"/>
      <protection locked="0"/>
    </xf>
    <xf numFmtId="0" fontId="29" fillId="0" borderId="0" xfId="0" applyFont="1" applyProtection="1">
      <alignment vertical="center"/>
      <protection locked="0"/>
    </xf>
    <xf numFmtId="0" fontId="13" fillId="0" borderId="6" xfId="0" applyFont="1" applyBorder="1" applyAlignment="1" applyProtection="1">
      <alignment vertical="center" shrinkToFit="1"/>
      <protection locked="0"/>
    </xf>
    <xf numFmtId="0" fontId="19" fillId="9" borderId="30" xfId="0" applyFont="1" applyFill="1" applyBorder="1" applyAlignment="1">
      <alignment vertical="center" shrinkToFit="1"/>
    </xf>
    <xf numFmtId="176" fontId="14" fillId="13" borderId="36" xfId="0" applyNumberFormat="1" applyFont="1" applyFill="1" applyBorder="1">
      <alignment vertical="center"/>
    </xf>
    <xf numFmtId="176" fontId="14" fillId="12" borderId="36" xfId="0" applyNumberFormat="1" applyFont="1" applyFill="1" applyBorder="1">
      <alignment vertical="center"/>
    </xf>
    <xf numFmtId="176" fontId="14" fillId="11" borderId="36" xfId="0" applyNumberFormat="1" applyFont="1" applyFill="1" applyBorder="1">
      <alignment vertical="center"/>
    </xf>
    <xf numFmtId="176" fontId="25" fillId="0" borderId="36" xfId="0" applyNumberFormat="1" applyFont="1" applyBorder="1">
      <alignment vertical="center"/>
    </xf>
    <xf numFmtId="176" fontId="24" fillId="0" borderId="50" xfId="0" applyNumberFormat="1" applyFont="1" applyBorder="1">
      <alignment vertical="center"/>
    </xf>
    <xf numFmtId="176" fontId="24" fillId="0" borderId="51" xfId="0" applyNumberFormat="1" applyFont="1" applyBorder="1">
      <alignment vertical="center"/>
    </xf>
    <xf numFmtId="0" fontId="13" fillId="4" borderId="36" xfId="0" applyFont="1" applyFill="1" applyBorder="1" applyAlignment="1" applyProtection="1">
      <alignment horizontal="center" vertical="center" shrinkToFit="1"/>
      <protection locked="0"/>
    </xf>
    <xf numFmtId="0" fontId="22" fillId="4" borderId="52" xfId="0" applyFont="1" applyFill="1" applyBorder="1" applyAlignment="1" applyProtection="1">
      <alignment horizontal="centerContinuous" vertical="center"/>
      <protection locked="0"/>
    </xf>
    <xf numFmtId="0" fontId="22" fillId="4" borderId="53" xfId="0" applyFont="1" applyFill="1" applyBorder="1" applyAlignment="1" applyProtection="1">
      <alignment horizontal="centerContinuous" vertical="center"/>
      <protection locked="0"/>
    </xf>
    <xf numFmtId="6" fontId="22" fillId="4" borderId="54" xfId="0" applyNumberFormat="1" applyFont="1" applyFill="1" applyBorder="1">
      <alignment vertical="center"/>
    </xf>
    <xf numFmtId="0" fontId="25" fillId="0" borderId="15" xfId="0" applyFont="1" applyBorder="1">
      <alignment vertical="center"/>
    </xf>
    <xf numFmtId="0" fontId="25" fillId="0" borderId="37" xfId="0" applyFont="1" applyBorder="1">
      <alignment vertical="center"/>
    </xf>
    <xf numFmtId="0" fontId="14" fillId="12" borderId="15" xfId="0" applyFont="1" applyFill="1" applyBorder="1">
      <alignment vertical="center"/>
    </xf>
    <xf numFmtId="0" fontId="14" fillId="12" borderId="37" xfId="0" applyFont="1" applyFill="1" applyBorder="1">
      <alignment vertical="center"/>
    </xf>
    <xf numFmtId="0" fontId="14" fillId="13" borderId="15" xfId="0" applyFont="1" applyFill="1" applyBorder="1">
      <alignment vertical="center"/>
    </xf>
    <xf numFmtId="0" fontId="14" fillId="13" borderId="37" xfId="0" applyFont="1" applyFill="1" applyBorder="1">
      <alignment vertical="center"/>
    </xf>
    <xf numFmtId="0" fontId="19" fillId="11" borderId="15" xfId="0" applyFont="1" applyFill="1" applyBorder="1">
      <alignment vertical="center"/>
    </xf>
    <xf numFmtId="0" fontId="19" fillId="11" borderId="37" xfId="0" applyFont="1" applyFill="1" applyBorder="1">
      <alignment vertical="center"/>
    </xf>
    <xf numFmtId="0" fontId="12" fillId="0" borderId="15" xfId="0" applyFont="1" applyBorder="1" applyAlignment="1" applyProtection="1">
      <alignment horizontal="centerContinuous" vertical="center"/>
      <protection locked="0"/>
    </xf>
    <xf numFmtId="0" fontId="12" fillId="0" borderId="37" xfId="0" applyFont="1" applyBorder="1" applyAlignment="1" applyProtection="1">
      <alignment horizontal="centerContinuous" vertical="center"/>
      <protection locked="0"/>
    </xf>
    <xf numFmtId="6" fontId="18" fillId="0" borderId="12" xfId="3" applyFont="1" applyBorder="1" applyAlignment="1" applyProtection="1">
      <alignment horizontal="centerContinuous" vertical="center"/>
    </xf>
    <xf numFmtId="6" fontId="18" fillId="0" borderId="11" xfId="3" applyFont="1" applyBorder="1" applyAlignment="1" applyProtection="1">
      <alignment horizontal="centerContinuous" vertical="center"/>
    </xf>
    <xf numFmtId="6" fontId="22" fillId="2" borderId="54" xfId="0" applyNumberFormat="1" applyFont="1" applyFill="1" applyBorder="1">
      <alignment vertical="center"/>
    </xf>
    <xf numFmtId="0" fontId="0" fillId="0" borderId="41" xfId="0" applyBorder="1" applyAlignment="1" applyProtection="1">
      <alignment vertical="center" shrinkToFit="1"/>
      <protection locked="0"/>
    </xf>
    <xf numFmtId="0" fontId="0" fillId="0" borderId="42" xfId="0" applyBorder="1" applyAlignment="1" applyProtection="1">
      <alignment vertical="center" shrinkToFit="1"/>
      <protection locked="0"/>
    </xf>
    <xf numFmtId="0" fontId="28" fillId="7" borderId="0" xfId="0" applyFont="1" applyFill="1" applyAlignment="1" applyProtection="1">
      <protection locked="0"/>
    </xf>
    <xf numFmtId="0" fontId="14" fillId="9" borderId="35" xfId="0" applyFont="1" applyFill="1" applyBorder="1" applyAlignment="1">
      <alignment vertical="center" shrinkToFit="1"/>
    </xf>
    <xf numFmtId="0" fontId="22" fillId="2" borderId="52" xfId="0" applyFont="1" applyFill="1" applyBorder="1" applyAlignment="1" applyProtection="1">
      <alignment horizontal="centerContinuous" vertical="center"/>
      <protection locked="0"/>
    </xf>
    <xf numFmtId="0" fontId="22" fillId="2" borderId="53" xfId="0" applyFont="1" applyFill="1" applyBorder="1" applyAlignment="1" applyProtection="1">
      <alignment horizontal="centerContinuous" vertical="center"/>
      <protection locked="0"/>
    </xf>
    <xf numFmtId="0" fontId="12" fillId="7" borderId="6" xfId="0" applyFont="1" applyFill="1" applyBorder="1" applyProtection="1">
      <alignment vertical="center"/>
      <protection locked="0"/>
    </xf>
    <xf numFmtId="0" fontId="28" fillId="7" borderId="0" xfId="0" applyFont="1" applyFill="1" applyAlignment="1" applyProtection="1">
      <alignment horizontal="centerContinuous"/>
      <protection locked="0"/>
    </xf>
    <xf numFmtId="0" fontId="28" fillId="7" borderId="6" xfId="0" applyFont="1" applyFill="1" applyBorder="1" applyAlignment="1" applyProtection="1">
      <alignment horizontal="centerContinuous"/>
      <protection locked="0"/>
    </xf>
    <xf numFmtId="0" fontId="12" fillId="7" borderId="6" xfId="0" applyFont="1" applyFill="1" applyBorder="1" applyAlignment="1" applyProtection="1">
      <alignment horizontal="centerContinuous" vertical="center"/>
      <protection locked="0"/>
    </xf>
    <xf numFmtId="0" fontId="0" fillId="8" borderId="40" xfId="0" applyFill="1" applyBorder="1" applyAlignment="1" applyProtection="1">
      <alignment horizontal="centerContinuous" vertical="center" shrinkToFit="1"/>
      <protection locked="0"/>
    </xf>
    <xf numFmtId="0" fontId="0" fillId="8" borderId="41" xfId="0" applyFill="1" applyBorder="1" applyAlignment="1" applyProtection="1">
      <alignment horizontal="centerContinuous" vertical="center" shrinkToFit="1"/>
      <protection locked="0"/>
    </xf>
    <xf numFmtId="0" fontId="0" fillId="0" borderId="41" xfId="0" applyBorder="1" applyProtection="1">
      <alignment vertical="center"/>
      <protection locked="0"/>
    </xf>
    <xf numFmtId="0" fontId="0" fillId="0" borderId="37" xfId="0" applyBorder="1" applyProtection="1">
      <alignment vertical="center"/>
      <protection locked="0"/>
    </xf>
    <xf numFmtId="0" fontId="12" fillId="0" borderId="56" xfId="0" applyFont="1" applyBorder="1" applyProtection="1">
      <alignment vertical="center"/>
      <protection locked="0"/>
    </xf>
    <xf numFmtId="0" fontId="0" fillId="0" borderId="57" xfId="0" applyBorder="1" applyProtection="1">
      <alignment vertical="center"/>
      <protection locked="0"/>
    </xf>
    <xf numFmtId="0" fontId="17" fillId="16" borderId="0" xfId="0" applyFont="1" applyFill="1" applyAlignment="1" applyProtection="1">
      <alignment horizontal="centerContinuous" vertical="center"/>
      <protection locked="0"/>
    </xf>
    <xf numFmtId="0" fontId="13" fillId="3" borderId="36" xfId="0" applyFont="1" applyFill="1" applyBorder="1" applyAlignment="1" applyProtection="1">
      <alignment vertical="center" shrinkToFit="1"/>
      <protection locked="0"/>
    </xf>
    <xf numFmtId="6" fontId="22" fillId="3" borderId="54" xfId="0" applyNumberFormat="1" applyFont="1" applyFill="1" applyBorder="1">
      <alignment vertical="center"/>
    </xf>
    <xf numFmtId="0" fontId="13" fillId="2" borderId="36" xfId="0" applyFont="1" applyFill="1" applyBorder="1" applyAlignment="1" applyProtection="1">
      <alignment horizontal="center" vertical="center" shrinkToFit="1"/>
      <protection locked="0"/>
    </xf>
    <xf numFmtId="0" fontId="14" fillId="0" borderId="19" xfId="0" applyFont="1" applyBorder="1" applyAlignment="1" applyProtection="1">
      <alignment horizontal="center" vertical="center"/>
      <protection locked="0"/>
    </xf>
    <xf numFmtId="0" fontId="14" fillId="9" borderId="18" xfId="0" applyFont="1" applyFill="1" applyBorder="1" applyAlignment="1" applyProtection="1">
      <alignment horizontal="center" vertical="center"/>
      <protection locked="0"/>
    </xf>
    <xf numFmtId="0" fontId="14" fillId="9" borderId="19" xfId="0" applyFont="1" applyFill="1" applyBorder="1" applyAlignment="1" applyProtection="1">
      <alignment horizontal="center" vertical="center"/>
      <protection locked="0"/>
    </xf>
    <xf numFmtId="0" fontId="14" fillId="0" borderId="18" xfId="0" applyFont="1" applyBorder="1" applyProtection="1">
      <alignment vertical="center"/>
      <protection locked="0"/>
    </xf>
    <xf numFmtId="0" fontId="14" fillId="9" borderId="18" xfId="0" applyFont="1" applyFill="1" applyBorder="1" applyProtection="1">
      <alignment vertical="center"/>
      <protection locked="0"/>
    </xf>
    <xf numFmtId="0" fontId="14" fillId="9" borderId="18" xfId="0" applyFont="1" applyFill="1" applyBorder="1" applyAlignment="1" applyProtection="1">
      <alignment horizontal="left" vertical="center"/>
      <protection locked="0"/>
    </xf>
    <xf numFmtId="0" fontId="14" fillId="9" borderId="19" xfId="0" applyFont="1" applyFill="1" applyBorder="1" applyAlignment="1" applyProtection="1">
      <alignment horizontal="left" vertical="center"/>
      <protection locked="0"/>
    </xf>
    <xf numFmtId="0" fontId="14" fillId="9" borderId="48" xfId="0" applyFont="1" applyFill="1" applyBorder="1" applyProtection="1">
      <alignment vertical="center"/>
      <protection locked="0"/>
    </xf>
    <xf numFmtId="0" fontId="14" fillId="9" borderId="49" xfId="0" applyFont="1" applyFill="1" applyBorder="1" applyAlignment="1" applyProtection="1">
      <alignment horizontal="left" vertical="center"/>
      <protection locked="0"/>
    </xf>
    <xf numFmtId="0" fontId="13" fillId="4" borderId="15" xfId="0" applyFont="1" applyFill="1" applyBorder="1" applyAlignment="1" applyProtection="1">
      <alignment horizontal="center" vertical="center"/>
      <protection locked="0"/>
    </xf>
    <xf numFmtId="0" fontId="14" fillId="9" borderId="58" xfId="0" applyFont="1" applyFill="1" applyBorder="1" applyAlignment="1" applyProtection="1">
      <alignment horizontal="left" vertical="center"/>
      <protection locked="0"/>
    </xf>
    <xf numFmtId="0" fontId="19" fillId="9" borderId="18" xfId="0" applyFont="1" applyFill="1" applyBorder="1" applyAlignment="1" applyProtection="1">
      <alignment horizontal="left" vertical="center"/>
      <protection locked="0"/>
    </xf>
    <xf numFmtId="0" fontId="14" fillId="9" borderId="48" xfId="0" applyFont="1" applyFill="1" applyBorder="1" applyAlignment="1" applyProtection="1">
      <alignment horizontal="left" vertical="center"/>
      <protection locked="0"/>
    </xf>
    <xf numFmtId="0" fontId="24" fillId="0" borderId="22" xfId="0" applyFont="1" applyBorder="1" applyAlignment="1">
      <alignment horizontal="centerContinuous" vertical="center"/>
    </xf>
    <xf numFmtId="6" fontId="18" fillId="0" borderId="59" xfId="3" applyFont="1" applyBorder="1" applyAlignment="1" applyProtection="1">
      <alignment horizontal="centerContinuous" vertical="center"/>
    </xf>
    <xf numFmtId="0" fontId="18" fillId="0" borderId="48" xfId="0" applyFont="1" applyBorder="1" applyAlignment="1">
      <alignment horizontal="centerContinuous" vertical="center"/>
    </xf>
    <xf numFmtId="6" fontId="18" fillId="0" borderId="49" xfId="3" applyFont="1" applyBorder="1" applyAlignment="1" applyProtection="1">
      <alignment horizontal="centerContinuous" vertical="center"/>
    </xf>
    <xf numFmtId="6" fontId="27" fillId="0" borderId="54" xfId="0" applyNumberFormat="1" applyFont="1" applyBorder="1">
      <alignment vertical="center"/>
    </xf>
    <xf numFmtId="0" fontId="22" fillId="3" borderId="52" xfId="0" applyFont="1" applyFill="1" applyBorder="1" applyAlignment="1" applyProtection="1">
      <alignment horizontal="centerContinuous" vertical="center"/>
      <protection locked="0"/>
    </xf>
    <xf numFmtId="0" fontId="22" fillId="3" borderId="53" xfId="0" applyFont="1" applyFill="1" applyBorder="1" applyAlignment="1" applyProtection="1">
      <alignment horizontal="centerContinuous" vertical="center"/>
      <protection locked="0"/>
    </xf>
    <xf numFmtId="0" fontId="12" fillId="0" borderId="10" xfId="0" applyFont="1" applyBorder="1" applyAlignment="1">
      <alignment horizontal="center" vertical="center"/>
    </xf>
    <xf numFmtId="178" fontId="12" fillId="0" borderId="10" xfId="0" applyNumberFormat="1" applyFont="1" applyBorder="1">
      <alignment vertical="center"/>
    </xf>
    <xf numFmtId="0" fontId="12" fillId="0" borderId="10" xfId="0" applyFont="1" applyBorder="1">
      <alignment vertical="center"/>
    </xf>
    <xf numFmtId="0" fontId="26" fillId="0" borderId="52" xfId="0" applyFont="1" applyBorder="1" applyAlignment="1" applyProtection="1">
      <alignment horizontal="centerContinuous" vertical="center"/>
      <protection locked="0"/>
    </xf>
    <xf numFmtId="0" fontId="26" fillId="0" borderId="53" xfId="0" applyFont="1" applyBorder="1" applyAlignment="1" applyProtection="1">
      <alignment horizontal="centerContinuous" vertical="center"/>
      <protection locked="0"/>
    </xf>
    <xf numFmtId="6" fontId="12" fillId="0" borderId="8" xfId="0" applyNumberFormat="1" applyFont="1" applyBorder="1">
      <alignment vertical="center"/>
    </xf>
    <xf numFmtId="0" fontId="12" fillId="0" borderId="8" xfId="0" applyFont="1" applyBorder="1" applyAlignment="1">
      <alignment horizontal="right" vertical="center"/>
    </xf>
    <xf numFmtId="0" fontId="12" fillId="0" borderId="0" xfId="0" applyFont="1" applyAlignment="1">
      <alignment horizontal="right" vertical="center"/>
    </xf>
    <xf numFmtId="6" fontId="15" fillId="0" borderId="8" xfId="0" applyNumberFormat="1" applyFont="1" applyBorder="1">
      <alignment vertical="center"/>
    </xf>
    <xf numFmtId="178" fontId="14" fillId="0" borderId="8" xfId="0" applyNumberFormat="1" applyFont="1" applyBorder="1">
      <alignment vertical="center"/>
    </xf>
    <xf numFmtId="6" fontId="5" fillId="0" borderId="8" xfId="3" applyFont="1" applyBorder="1" applyAlignment="1" applyProtection="1"/>
    <xf numFmtId="6" fontId="14" fillId="0" borderId="8" xfId="0" applyNumberFormat="1" applyFont="1" applyBorder="1">
      <alignment vertical="center"/>
    </xf>
    <xf numFmtId="0" fontId="12" fillId="5" borderId="8" xfId="0" applyFont="1" applyFill="1" applyBorder="1" applyAlignment="1">
      <alignment horizontal="right" vertical="center"/>
    </xf>
    <xf numFmtId="178" fontId="12" fillId="6" borderId="8" xfId="0" applyNumberFormat="1" applyFont="1" applyFill="1" applyBorder="1" applyAlignment="1">
      <alignment horizontal="right" vertical="center"/>
    </xf>
    <xf numFmtId="0" fontId="12" fillId="6" borderId="8" xfId="0" applyFont="1" applyFill="1" applyBorder="1">
      <alignment vertical="center"/>
    </xf>
    <xf numFmtId="0" fontId="14" fillId="0" borderId="19" xfId="0" applyFont="1" applyBorder="1" applyProtection="1">
      <alignment vertical="center"/>
      <protection locked="0"/>
    </xf>
    <xf numFmtId="0" fontId="14" fillId="9" borderId="19" xfId="0" applyFont="1" applyFill="1" applyBorder="1" applyProtection="1">
      <alignment vertical="center"/>
      <protection locked="0"/>
    </xf>
    <xf numFmtId="0" fontId="14" fillId="9" borderId="49" xfId="0" applyFont="1" applyFill="1" applyBorder="1" applyProtection="1">
      <alignment vertical="center"/>
      <protection locked="0"/>
    </xf>
    <xf numFmtId="0" fontId="13" fillId="3" borderId="15" xfId="0" applyFont="1" applyFill="1" applyBorder="1" applyAlignment="1" applyProtection="1">
      <alignment horizontal="centerContinuous" vertical="center"/>
      <protection locked="0"/>
    </xf>
    <xf numFmtId="0" fontId="12" fillId="3" borderId="55" xfId="0" applyFont="1" applyFill="1" applyBorder="1" applyAlignment="1" applyProtection="1">
      <alignment horizontal="centerContinuous" vertical="center"/>
      <protection locked="0"/>
    </xf>
    <xf numFmtId="0" fontId="14" fillId="0" borderId="23" xfId="0" applyFont="1" applyBorder="1" applyProtection="1">
      <alignment vertical="center"/>
      <protection locked="0"/>
    </xf>
    <xf numFmtId="0" fontId="14" fillId="0" borderId="43" xfId="0" applyFont="1" applyBorder="1" applyProtection="1">
      <alignment vertical="center"/>
      <protection locked="0"/>
    </xf>
    <xf numFmtId="0" fontId="14" fillId="0" borderId="44" xfId="0" applyFont="1" applyBorder="1" applyAlignment="1" applyProtection="1">
      <alignment horizontal="right" vertical="center"/>
      <protection locked="0"/>
    </xf>
    <xf numFmtId="0" fontId="14" fillId="0" borderId="44" xfId="0" applyFont="1" applyBorder="1" applyAlignment="1" applyProtection="1">
      <alignment horizontal="left" vertical="center"/>
      <protection locked="0"/>
    </xf>
    <xf numFmtId="0" fontId="31" fillId="0" borderId="0" xfId="0" applyFont="1" applyProtection="1">
      <alignment vertical="center"/>
      <protection locked="0"/>
    </xf>
    <xf numFmtId="0" fontId="12" fillId="0" borderId="45" xfId="0" applyFont="1" applyBorder="1" applyAlignment="1" applyProtection="1">
      <alignment horizontal="center" vertical="center" wrapText="1"/>
      <protection locked="0"/>
    </xf>
    <xf numFmtId="0" fontId="12" fillId="0" borderId="45" xfId="0" applyFont="1" applyBorder="1" applyAlignment="1" applyProtection="1">
      <alignment horizontal="center" vertical="center"/>
      <protection locked="0"/>
    </xf>
    <xf numFmtId="0" fontId="14" fillId="0" borderId="15" xfId="0" applyFont="1" applyBorder="1" applyAlignment="1">
      <alignment horizontal="center" vertical="center" shrinkToFit="1"/>
    </xf>
    <xf numFmtId="0" fontId="14" fillId="0" borderId="16" xfId="0" applyFont="1" applyBorder="1" applyAlignment="1">
      <alignment horizontal="center" vertical="center" shrinkToFit="1"/>
    </xf>
    <xf numFmtId="0" fontId="14" fillId="10" borderId="0" xfId="0" applyFont="1" applyFill="1" applyAlignment="1" applyProtection="1">
      <alignment horizontal="center" vertical="center"/>
      <protection locked="0"/>
    </xf>
    <xf numFmtId="0" fontId="14" fillId="0" borderId="0" xfId="0" applyFont="1" applyAlignment="1" applyProtection="1">
      <alignment horizontal="right" vertical="center"/>
      <protection locked="0"/>
    </xf>
    <xf numFmtId="0" fontId="14" fillId="15" borderId="0" xfId="0" applyFont="1" applyFill="1" applyAlignment="1" applyProtection="1">
      <alignment horizontal="center" vertical="center"/>
      <protection locked="0"/>
    </xf>
    <xf numFmtId="0" fontId="14" fillId="8" borderId="0" xfId="0" applyFont="1" applyFill="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0" xfId="3" applyNumberFormat="1" applyFont="1" applyFill="1" applyBorder="1" applyAlignment="1" applyProtection="1">
      <alignment horizontal="center" vertical="center"/>
      <protection locked="0"/>
    </xf>
    <xf numFmtId="0" fontId="14" fillId="0" borderId="0" xfId="3" applyNumberFormat="1" applyFont="1" applyBorder="1" applyAlignment="1" applyProtection="1">
      <alignment horizontal="right" vertical="center"/>
      <protection locked="0"/>
    </xf>
    <xf numFmtId="0" fontId="12" fillId="0" borderId="0" xfId="0" applyFont="1" applyAlignment="1" applyProtection="1">
      <alignment horizontal="center" vertical="center"/>
      <protection locked="0"/>
    </xf>
    <xf numFmtId="0" fontId="12" fillId="0" borderId="0" xfId="3" applyNumberFormat="1" applyFont="1" applyFill="1" applyBorder="1" applyAlignment="1" applyProtection="1">
      <alignment horizontal="center" vertical="center"/>
      <protection locked="0"/>
    </xf>
    <xf numFmtId="0" fontId="14" fillId="4" borderId="0" xfId="0" applyFont="1" applyFill="1" applyAlignment="1" applyProtection="1">
      <alignment horizontal="center" vertical="center"/>
      <protection locked="0"/>
    </xf>
    <xf numFmtId="0" fontId="14" fillId="14" borderId="0" xfId="0" applyFont="1" applyFill="1" applyAlignment="1" applyProtection="1">
      <alignment horizontal="center" vertical="center"/>
      <protection locked="0"/>
    </xf>
    <xf numFmtId="0" fontId="13" fillId="3" borderId="15" xfId="0" applyFont="1" applyFill="1" applyBorder="1" applyAlignment="1" applyProtection="1">
      <alignment horizontal="center" vertical="center" shrinkToFit="1"/>
      <protection locked="0"/>
    </xf>
    <xf numFmtId="0" fontId="13" fillId="3" borderId="16" xfId="0" applyFont="1" applyFill="1" applyBorder="1" applyAlignment="1" applyProtection="1">
      <alignment horizontal="center" vertical="center" shrinkToFit="1"/>
      <protection locked="0"/>
    </xf>
    <xf numFmtId="0" fontId="13" fillId="3" borderId="0" xfId="0" applyFont="1" applyFill="1" applyAlignment="1" applyProtection="1">
      <alignment horizontal="left" vertical="center" shrinkToFit="1"/>
      <protection locked="0"/>
    </xf>
    <xf numFmtId="0" fontId="13" fillId="3" borderId="0" xfId="0" applyFont="1" applyFill="1" applyAlignment="1" applyProtection="1">
      <alignment horizontal="center" vertical="center" shrinkToFit="1"/>
      <protection locked="0"/>
    </xf>
    <xf numFmtId="0" fontId="13" fillId="3" borderId="15" xfId="0" applyFont="1" applyFill="1" applyBorder="1" applyAlignment="1">
      <alignment horizontal="center" vertical="center" shrinkToFit="1"/>
    </xf>
    <xf numFmtId="0" fontId="13" fillId="3" borderId="16" xfId="0" applyFont="1" applyFill="1" applyBorder="1" applyAlignment="1">
      <alignment horizontal="center" vertical="center" shrinkToFit="1"/>
    </xf>
    <xf numFmtId="0" fontId="13" fillId="2" borderId="31" xfId="0" applyFont="1" applyFill="1" applyBorder="1" applyAlignment="1" applyProtection="1">
      <alignment horizontal="center" vertical="center" shrinkToFit="1"/>
      <protection locked="0"/>
    </xf>
    <xf numFmtId="0" fontId="12" fillId="2" borderId="9" xfId="0" applyFont="1" applyFill="1" applyBorder="1" applyAlignment="1" applyProtection="1">
      <alignment horizontal="center" vertical="center" shrinkToFit="1"/>
      <protection locked="0"/>
    </xf>
    <xf numFmtId="0" fontId="23" fillId="10" borderId="32" xfId="0" applyFont="1" applyFill="1" applyBorder="1" applyAlignment="1" applyProtection="1">
      <alignment horizontal="center" vertical="center" textRotation="255" wrapText="1" shrinkToFit="1"/>
      <protection locked="0"/>
    </xf>
    <xf numFmtId="0" fontId="23" fillId="10" borderId="33" xfId="0" applyFont="1" applyFill="1" applyBorder="1" applyAlignment="1" applyProtection="1">
      <alignment horizontal="center" vertical="center" textRotation="255" wrapText="1" shrinkToFit="1"/>
      <protection locked="0"/>
    </xf>
    <xf numFmtId="0" fontId="23" fillId="10" borderId="34" xfId="0" applyFont="1" applyFill="1" applyBorder="1" applyAlignment="1" applyProtection="1">
      <alignment horizontal="center" vertical="center" textRotation="255" wrapText="1" shrinkToFit="1"/>
      <protection locked="0"/>
    </xf>
    <xf numFmtId="177" fontId="14" fillId="0" borderId="13" xfId="2" applyNumberFormat="1" applyFont="1" applyFill="1" applyBorder="1" applyAlignment="1" applyProtection="1">
      <alignment horizontal="right" vertical="center" shrinkToFit="1"/>
    </xf>
  </cellXfs>
  <cellStyles count="4">
    <cellStyle name="パーセント" xfId="1" builtinId="5"/>
    <cellStyle name="桁区切り" xfId="2" builtinId="6"/>
    <cellStyle name="通貨" xfId="3" builtinId="7"/>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9</xdr:col>
      <xdr:colOff>81457</xdr:colOff>
      <xdr:row>0</xdr:row>
      <xdr:rowOff>19050</xdr:rowOff>
    </xdr:from>
    <xdr:to>
      <xdr:col>14</xdr:col>
      <xdr:colOff>1963271</xdr:colOff>
      <xdr:row>8</xdr:row>
      <xdr:rowOff>47624</xdr:rowOff>
    </xdr:to>
    <xdr:grpSp>
      <xdr:nvGrpSpPr>
        <xdr:cNvPr id="3" name="グループ化 2">
          <a:extLst>
            <a:ext uri="{FF2B5EF4-FFF2-40B4-BE49-F238E27FC236}">
              <a16:creationId xmlns:a16="http://schemas.microsoft.com/office/drawing/2014/main" id="{A3987235-4BD0-496F-8535-3157C026D88C}"/>
            </a:ext>
          </a:extLst>
        </xdr:cNvPr>
        <xdr:cNvGrpSpPr>
          <a:grpSpLocks noChangeAspect="1"/>
        </xdr:cNvGrpSpPr>
      </xdr:nvGrpSpPr>
      <xdr:grpSpPr>
        <a:xfrm>
          <a:off x="5516310" y="19050"/>
          <a:ext cx="4952226" cy="1754280"/>
          <a:chOff x="5857875" y="419100"/>
          <a:chExt cx="3829050" cy="1390650"/>
        </a:xfrm>
      </xdr:grpSpPr>
      <xdr:grpSp>
        <xdr:nvGrpSpPr>
          <xdr:cNvPr id="2" name="グループ化 1">
            <a:extLst>
              <a:ext uri="{FF2B5EF4-FFF2-40B4-BE49-F238E27FC236}">
                <a16:creationId xmlns:a16="http://schemas.microsoft.com/office/drawing/2014/main" id="{F0655E33-FD51-4447-B7CD-A997770FCF2B}"/>
              </a:ext>
            </a:extLst>
          </xdr:cNvPr>
          <xdr:cNvGrpSpPr/>
        </xdr:nvGrpSpPr>
        <xdr:grpSpPr>
          <a:xfrm>
            <a:off x="5867400" y="419100"/>
            <a:ext cx="3819525" cy="1390650"/>
            <a:chOff x="5867400" y="419100"/>
            <a:chExt cx="3819525" cy="1390650"/>
          </a:xfrm>
        </xdr:grpSpPr>
        <xdr:pic>
          <xdr:nvPicPr>
            <xdr:cNvPr id="2771" name="図 2">
              <a:extLst>
                <a:ext uri="{FF2B5EF4-FFF2-40B4-BE49-F238E27FC236}">
                  <a16:creationId xmlns:a16="http://schemas.microsoft.com/office/drawing/2014/main" id="{5BDB4807-D34B-40F9-840E-2E60BC8E4D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19100"/>
              <a:ext cx="124777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72" name="図 2">
              <a:extLst>
                <a:ext uri="{FF2B5EF4-FFF2-40B4-BE49-F238E27FC236}">
                  <a16:creationId xmlns:a16="http://schemas.microsoft.com/office/drawing/2014/main" id="{2E9D05E1-F25B-4CD6-B32A-9765FA95B6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67400" y="523875"/>
              <a:ext cx="32004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pic>
        <xdr:nvPicPr>
          <xdr:cNvPr id="2773" name="図 4">
            <a:extLst>
              <a:ext uri="{FF2B5EF4-FFF2-40B4-BE49-F238E27FC236}">
                <a16:creationId xmlns:a16="http://schemas.microsoft.com/office/drawing/2014/main" id="{9BE6FAFC-CA69-4A90-9CDC-1DBD897CB48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857875" y="1323975"/>
            <a:ext cx="281940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2</xdr:col>
      <xdr:colOff>72838</xdr:colOff>
      <xdr:row>62</xdr:row>
      <xdr:rowOff>189376</xdr:rowOff>
    </xdr:from>
    <xdr:to>
      <xdr:col>14</xdr:col>
      <xdr:colOff>1262902</xdr:colOff>
      <xdr:row>71</xdr:row>
      <xdr:rowOff>84601</xdr:rowOff>
    </xdr:to>
    <xdr:grpSp>
      <xdr:nvGrpSpPr>
        <xdr:cNvPr id="4" name="グループ化 3">
          <a:extLst>
            <a:ext uri="{FF2B5EF4-FFF2-40B4-BE49-F238E27FC236}">
              <a16:creationId xmlns:a16="http://schemas.microsoft.com/office/drawing/2014/main" id="{F399A246-7F37-425A-A088-6A1FEE1509B6}"/>
            </a:ext>
          </a:extLst>
        </xdr:cNvPr>
        <xdr:cNvGrpSpPr/>
      </xdr:nvGrpSpPr>
      <xdr:grpSpPr>
        <a:xfrm>
          <a:off x="655544" y="13676776"/>
          <a:ext cx="9112623" cy="1345266"/>
          <a:chOff x="590550" y="13830297"/>
          <a:chExt cx="9058275" cy="1333500"/>
        </a:xfrm>
      </xdr:grpSpPr>
      <xdr:pic>
        <xdr:nvPicPr>
          <xdr:cNvPr id="2774" name="図 4">
            <a:extLst>
              <a:ext uri="{FF2B5EF4-FFF2-40B4-BE49-F238E27FC236}">
                <a16:creationId xmlns:a16="http://schemas.microsoft.com/office/drawing/2014/main" id="{153C8D4B-EB65-48E6-B77C-B2BC7641C93A}"/>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0550" y="13830297"/>
            <a:ext cx="4343401"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75" name="図 12">
            <a:extLst>
              <a:ext uri="{FF2B5EF4-FFF2-40B4-BE49-F238E27FC236}">
                <a16:creationId xmlns:a16="http://schemas.microsoft.com/office/drawing/2014/main" id="{383B89C3-6478-4811-ABBF-0F0616317EC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629274" y="13868397"/>
            <a:ext cx="16192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76" name="図 14">
            <a:extLst>
              <a:ext uri="{FF2B5EF4-FFF2-40B4-BE49-F238E27FC236}">
                <a16:creationId xmlns:a16="http://schemas.microsoft.com/office/drawing/2014/main" id="{D197C4A5-AB72-41FA-BF5A-10399572342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429499" y="13849344"/>
            <a:ext cx="2038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77" name="図 16">
            <a:extLst>
              <a:ext uri="{FF2B5EF4-FFF2-40B4-BE49-F238E27FC236}">
                <a16:creationId xmlns:a16="http://schemas.microsoft.com/office/drawing/2014/main" id="{F13DC1AA-8397-4533-B02B-854D5604E573}"/>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591175" y="14287500"/>
            <a:ext cx="40576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24</xdr:col>
      <xdr:colOff>114300</xdr:colOff>
      <xdr:row>78</xdr:row>
      <xdr:rowOff>123825</xdr:rowOff>
    </xdr:from>
    <xdr:to>
      <xdr:col>24</xdr:col>
      <xdr:colOff>790575</xdr:colOff>
      <xdr:row>84</xdr:row>
      <xdr:rowOff>47625</xdr:rowOff>
    </xdr:to>
    <xdr:pic>
      <xdr:nvPicPr>
        <xdr:cNvPr id="2778" name="図 18">
          <a:extLst>
            <a:ext uri="{FF2B5EF4-FFF2-40B4-BE49-F238E27FC236}">
              <a16:creationId xmlns:a16="http://schemas.microsoft.com/office/drawing/2014/main" id="{7B042967-6B1F-4D33-900F-C11964A2F96E}"/>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991850" y="15544800"/>
          <a:ext cx="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4483</xdr:colOff>
      <xdr:row>57</xdr:row>
      <xdr:rowOff>67795</xdr:rowOff>
    </xdr:from>
    <xdr:to>
      <xdr:col>2</xdr:col>
      <xdr:colOff>17930</xdr:colOff>
      <xdr:row>61</xdr:row>
      <xdr:rowOff>315444</xdr:rowOff>
    </xdr:to>
    <xdr:pic>
      <xdr:nvPicPr>
        <xdr:cNvPr id="2779" name="図 2">
          <a:extLst>
            <a:ext uri="{FF2B5EF4-FFF2-40B4-BE49-F238E27FC236}">
              <a16:creationId xmlns:a16="http://schemas.microsoft.com/office/drawing/2014/main" id="{DAA6F2ED-118D-4A70-9636-B2A27DAF629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05336" y="12147736"/>
          <a:ext cx="495300" cy="15475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381001</xdr:colOff>
      <xdr:row>72</xdr:row>
      <xdr:rowOff>123265</xdr:rowOff>
    </xdr:from>
    <xdr:to>
      <xdr:col>15</xdr:col>
      <xdr:colOff>83628</xdr:colOff>
      <xdr:row>84</xdr:row>
      <xdr:rowOff>34518</xdr:rowOff>
    </xdr:to>
    <xdr:pic>
      <xdr:nvPicPr>
        <xdr:cNvPr id="5" name="図 4">
          <a:extLst>
            <a:ext uri="{FF2B5EF4-FFF2-40B4-BE49-F238E27FC236}">
              <a16:creationId xmlns:a16="http://schemas.microsoft.com/office/drawing/2014/main" id="{15B43ADD-59AF-4CC7-8B9E-34E0A63C0B06}"/>
            </a:ext>
          </a:extLst>
        </xdr:cNvPr>
        <xdr:cNvPicPr>
          <a:picLocks noChangeAspect="1"/>
        </xdr:cNvPicPr>
      </xdr:nvPicPr>
      <xdr:blipFill>
        <a:blip xmlns:r="http://schemas.openxmlformats.org/officeDocument/2006/relationships" r:embed="rId10"/>
        <a:stretch>
          <a:fillRect/>
        </a:stretch>
      </xdr:blipFill>
      <xdr:spPr>
        <a:xfrm>
          <a:off x="7227795" y="15452912"/>
          <a:ext cx="3333333" cy="1771429"/>
        </a:xfrm>
        <a:prstGeom prst="rect">
          <a:avLst/>
        </a:prstGeom>
      </xdr:spPr>
    </xdr:pic>
    <xdr:clientData/>
  </xdr:twoCellAnchor>
  <xdr:twoCellAnchor editAs="oneCell">
    <xdr:from>
      <xdr:col>1</xdr:col>
      <xdr:colOff>0</xdr:colOff>
      <xdr:row>72</xdr:row>
      <xdr:rowOff>112058</xdr:rowOff>
    </xdr:from>
    <xdr:to>
      <xdr:col>11</xdr:col>
      <xdr:colOff>273107</xdr:colOff>
      <xdr:row>90</xdr:row>
      <xdr:rowOff>135250</xdr:rowOff>
    </xdr:to>
    <xdr:pic>
      <xdr:nvPicPr>
        <xdr:cNvPr id="6" name="図 5">
          <a:extLst>
            <a:ext uri="{FF2B5EF4-FFF2-40B4-BE49-F238E27FC236}">
              <a16:creationId xmlns:a16="http://schemas.microsoft.com/office/drawing/2014/main" id="{033B3E9A-1374-4B1D-9255-9B30429953C3}"/>
            </a:ext>
          </a:extLst>
        </xdr:cNvPr>
        <xdr:cNvPicPr>
          <a:picLocks noChangeAspect="1"/>
        </xdr:cNvPicPr>
      </xdr:nvPicPr>
      <xdr:blipFill>
        <a:blip xmlns:r="http://schemas.openxmlformats.org/officeDocument/2006/relationships" r:embed="rId11"/>
        <a:stretch>
          <a:fillRect/>
        </a:stretch>
      </xdr:blipFill>
      <xdr:spPr>
        <a:xfrm>
          <a:off x="100853" y="15441705"/>
          <a:ext cx="7019048" cy="272380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N190"/>
  <sheetViews>
    <sheetView tabSelected="1" view="pageBreakPreview" zoomScale="85" zoomScaleNormal="130" zoomScaleSheetLayoutView="85" workbookViewId="0">
      <selection activeCell="G2" sqref="G2"/>
    </sheetView>
  </sheetViews>
  <sheetFormatPr defaultRowHeight="11.25" x14ac:dyDescent="0.15"/>
  <cols>
    <col min="1" max="1" width="1.375" style="1" customWidth="1"/>
    <col min="2" max="2" width="6.25" style="1" customWidth="1"/>
    <col min="3" max="3" width="10.125" style="1" customWidth="1"/>
    <col min="4" max="4" width="9.25" style="1" customWidth="1"/>
    <col min="5" max="5" width="6.875" style="1" customWidth="1"/>
    <col min="6" max="6" width="8.5" style="1" bestFit="1" customWidth="1"/>
    <col min="7" max="7" width="24.5" style="1" customWidth="1"/>
    <col min="8" max="8" width="2.25" style="1" customWidth="1"/>
    <col min="9" max="9" width="2.125" style="1" customWidth="1"/>
    <col min="10" max="10" width="2.25" style="1" customWidth="1"/>
    <col min="11" max="11" width="16.25" style="1" customWidth="1"/>
    <col min="12" max="12" width="8.5" style="1" customWidth="1"/>
    <col min="13" max="13" width="6.375" style="1" customWidth="1"/>
    <col min="14" max="14" width="6.875" style="1" customWidth="1"/>
    <col min="15" max="15" width="25.875" style="1" customWidth="1"/>
    <col min="16" max="16" width="2.25" style="1" customWidth="1"/>
    <col min="17" max="17" width="5.5" style="1" customWidth="1"/>
    <col min="18" max="18" width="3.25" style="1" hidden="1" customWidth="1"/>
    <col min="19" max="19" width="10" style="1" hidden="1" customWidth="1"/>
    <col min="20" max="20" width="12" style="1" hidden="1" customWidth="1"/>
    <col min="21" max="21" width="9.125" style="1" hidden="1" customWidth="1"/>
    <col min="22" max="22" width="10.375" style="3" hidden="1" customWidth="1"/>
    <col min="23" max="23" width="4.625" style="1" hidden="1" customWidth="1"/>
    <col min="24" max="24" width="16.625" style="1" hidden="1" customWidth="1"/>
    <col min="25" max="25" width="12.125" style="1" hidden="1" customWidth="1"/>
    <col min="26" max="26" width="4.5" style="1" hidden="1" customWidth="1"/>
    <col min="27" max="27" width="14.625" style="1" hidden="1" customWidth="1"/>
    <col min="28" max="28" width="9" style="1" hidden="1" customWidth="1"/>
    <col min="29" max="29" width="35.125" style="1" hidden="1" customWidth="1"/>
    <col min="30" max="32" width="7.625" style="1" customWidth="1"/>
    <col min="33" max="33" width="5.25" style="1" bestFit="1" customWidth="1"/>
    <col min="34" max="34" width="4.5" style="1" bestFit="1" customWidth="1"/>
    <col min="35" max="35" width="7.125" style="1" bestFit="1" customWidth="1"/>
    <col min="36" max="36" width="4.5" style="1" bestFit="1" customWidth="1"/>
    <col min="37" max="37" width="6" style="1" bestFit="1" customWidth="1"/>
    <col min="38" max="38" width="9" style="1" bestFit="1" customWidth="1"/>
    <col min="39" max="40" width="9.375" style="1" hidden="1" customWidth="1"/>
    <col min="41" max="41" width="9.375" style="1" customWidth="1"/>
    <col min="42" max="43" width="11.75" style="1" customWidth="1"/>
    <col min="44" max="44" width="10.625" style="1" customWidth="1"/>
    <col min="45" max="16384" width="9" style="1"/>
  </cols>
  <sheetData>
    <row r="1" spans="1:33" ht="11.25" customHeight="1" x14ac:dyDescent="0.15">
      <c r="K1" s="2"/>
      <c r="L1" s="2"/>
      <c r="M1" s="2"/>
      <c r="N1" s="2"/>
      <c r="O1" s="2"/>
      <c r="AE1" s="4"/>
      <c r="AG1" s="5"/>
    </row>
    <row r="2" spans="1:33" ht="22.5" customHeight="1" x14ac:dyDescent="0.15">
      <c r="B2" s="211" t="s">
        <v>129</v>
      </c>
      <c r="C2" s="211"/>
      <c r="D2" s="211"/>
      <c r="E2" s="211"/>
      <c r="F2" s="211"/>
      <c r="G2" s="6"/>
      <c r="H2" s="8"/>
      <c r="I2" s="8"/>
      <c r="K2" s="2"/>
      <c r="L2" s="2"/>
      <c r="M2" s="2"/>
      <c r="N2" s="2"/>
      <c r="O2" s="2"/>
      <c r="AE2" s="9"/>
    </row>
    <row r="3" spans="1:33" ht="6.75" customHeight="1" x14ac:dyDescent="0.15">
      <c r="B3" s="7"/>
      <c r="C3" s="7"/>
      <c r="D3" s="7"/>
      <c r="E3" s="7"/>
      <c r="F3" s="7"/>
      <c r="G3" s="7"/>
      <c r="H3" s="10"/>
      <c r="I3" s="10"/>
      <c r="K3" s="11"/>
      <c r="L3" s="11"/>
      <c r="M3" s="11"/>
      <c r="N3" s="11"/>
      <c r="O3" s="11"/>
      <c r="AE3" s="9"/>
    </row>
    <row r="4" spans="1:33" ht="12.75" customHeight="1" thickBot="1" x14ac:dyDescent="0.2">
      <c r="A4" s="17"/>
      <c r="B4" s="17"/>
      <c r="C4" s="17"/>
      <c r="D4" s="17"/>
      <c r="E4" s="17"/>
      <c r="F4" s="17"/>
      <c r="G4" s="17"/>
      <c r="H4" s="17"/>
      <c r="I4" s="18"/>
      <c r="K4" s="7"/>
      <c r="L4" s="19"/>
      <c r="M4" s="20"/>
      <c r="N4" s="19"/>
      <c r="O4" s="7"/>
      <c r="T4" s="275" t="s">
        <v>3</v>
      </c>
      <c r="U4" s="276"/>
      <c r="V4" s="12" t="s">
        <v>4</v>
      </c>
      <c r="W4" s="13" t="s">
        <v>13</v>
      </c>
      <c r="X4" s="14" t="s">
        <v>5</v>
      </c>
      <c r="Y4" s="15"/>
      <c r="Z4" s="16"/>
      <c r="AA4" s="124" t="s">
        <v>30</v>
      </c>
      <c r="AB4" s="21">
        <v>244200</v>
      </c>
      <c r="AC4" s="79" t="s">
        <v>147</v>
      </c>
      <c r="AE4" s="9"/>
    </row>
    <row r="5" spans="1:33" ht="26.25" customHeight="1" x14ac:dyDescent="0.15">
      <c r="A5" s="17"/>
      <c r="B5" s="205" t="s">
        <v>65</v>
      </c>
      <c r="C5" s="206"/>
      <c r="D5" s="207" t="s">
        <v>86</v>
      </c>
      <c r="E5" s="195"/>
      <c r="F5" s="195"/>
      <c r="G5" s="196"/>
      <c r="H5" s="17"/>
      <c r="I5" s="18"/>
      <c r="K5" s="23"/>
      <c r="L5" s="24"/>
      <c r="M5" s="25"/>
      <c r="N5" s="24"/>
      <c r="O5" s="26"/>
      <c r="R5" s="1">
        <v>1</v>
      </c>
      <c r="T5" s="262" t="str">
        <f t="shared" ref="T5:T13" si="0">IF(X5="","",C13)</f>
        <v/>
      </c>
      <c r="U5" s="263"/>
      <c r="V5" s="152"/>
      <c r="W5" s="153"/>
      <c r="X5" s="143" t="str">
        <f t="shared" ref="X5:X27" si="1">F13</f>
        <v/>
      </c>
      <c r="Y5" s="22" t="s">
        <v>126</v>
      </c>
      <c r="AA5" s="124" t="s">
        <v>33</v>
      </c>
      <c r="AB5" s="27">
        <v>536800</v>
      </c>
      <c r="AC5" s="83" t="s">
        <v>112</v>
      </c>
      <c r="AE5" s="4"/>
    </row>
    <row r="6" spans="1:33" ht="26.25" customHeight="1" x14ac:dyDescent="0.15">
      <c r="A6" s="17"/>
      <c r="B6" s="209"/>
      <c r="C6" s="208" t="s">
        <v>72</v>
      </c>
      <c r="D6" s="208"/>
      <c r="E6" s="208"/>
      <c r="F6" s="208"/>
      <c r="G6" s="210"/>
      <c r="H6" s="28"/>
      <c r="I6" s="28"/>
      <c r="K6" s="26"/>
      <c r="L6" s="24"/>
      <c r="M6" s="25"/>
      <c r="N6" s="24"/>
      <c r="O6" s="26"/>
      <c r="R6" s="1">
        <v>2</v>
      </c>
      <c r="T6" s="262" t="str">
        <f t="shared" si="0"/>
        <v/>
      </c>
      <c r="U6" s="263"/>
      <c r="V6" s="154"/>
      <c r="W6" s="155"/>
      <c r="X6" s="143" t="str">
        <f t="shared" si="1"/>
        <v/>
      </c>
      <c r="Y6" s="22"/>
      <c r="AA6" s="124" t="s">
        <v>32</v>
      </c>
      <c r="AB6" s="21">
        <v>646800</v>
      </c>
      <c r="AC6" s="79" t="s">
        <v>113</v>
      </c>
      <c r="AE6" s="9"/>
    </row>
    <row r="7" spans="1:33" ht="17.25" customHeight="1" thickBot="1" x14ac:dyDescent="0.2">
      <c r="A7" s="30"/>
      <c r="B7" s="255"/>
      <c r="C7" s="256"/>
      <c r="D7" s="256"/>
      <c r="E7" s="258"/>
      <c r="F7" s="256"/>
      <c r="G7" s="257" t="s">
        <v>150</v>
      </c>
      <c r="H7" s="28"/>
      <c r="I7" s="28"/>
      <c r="K7" s="26"/>
      <c r="L7" s="24"/>
      <c r="M7" s="25"/>
      <c r="O7" s="26"/>
      <c r="R7" s="1">
        <v>3</v>
      </c>
      <c r="T7" s="262" t="str">
        <f t="shared" si="0"/>
        <v/>
      </c>
      <c r="U7" s="263"/>
      <c r="V7" s="152"/>
      <c r="W7" s="153"/>
      <c r="X7" s="143" t="str">
        <f t="shared" si="1"/>
        <v/>
      </c>
      <c r="Y7" s="22"/>
      <c r="AA7" s="124" t="s">
        <v>31</v>
      </c>
      <c r="AB7" s="27">
        <v>756800</v>
      </c>
      <c r="AC7" s="83" t="s">
        <v>141</v>
      </c>
      <c r="AE7" s="9"/>
    </row>
    <row r="8" spans="1:33" ht="11.25" customHeight="1" x14ac:dyDescent="0.15">
      <c r="R8" s="1">
        <v>4</v>
      </c>
      <c r="T8" s="262" t="str">
        <f t="shared" si="0"/>
        <v/>
      </c>
      <c r="U8" s="263"/>
      <c r="V8" s="154"/>
      <c r="W8" s="155"/>
      <c r="X8" s="143" t="str">
        <f t="shared" si="1"/>
        <v/>
      </c>
      <c r="Y8" s="22"/>
      <c r="AA8" s="124" t="s">
        <v>108</v>
      </c>
      <c r="AB8" s="21">
        <v>814000</v>
      </c>
      <c r="AC8" s="79" t="s">
        <v>114</v>
      </c>
      <c r="AE8" s="29"/>
    </row>
    <row r="9" spans="1:33" ht="12.75" customHeight="1" x14ac:dyDescent="0.15">
      <c r="A9" s="31"/>
      <c r="B9" s="159"/>
      <c r="C9" s="159"/>
      <c r="D9" s="159"/>
      <c r="E9" s="159"/>
      <c r="F9" s="159"/>
      <c r="G9" s="159"/>
      <c r="H9" s="32"/>
      <c r="J9" s="31"/>
      <c r="K9" s="159"/>
      <c r="L9" s="159"/>
      <c r="M9" s="159"/>
      <c r="N9" s="159"/>
      <c r="O9" s="159"/>
      <c r="P9" s="32"/>
      <c r="R9" s="1">
        <v>5</v>
      </c>
      <c r="T9" s="262" t="str">
        <f t="shared" si="0"/>
        <v/>
      </c>
      <c r="U9" s="263"/>
      <c r="V9" s="152"/>
      <c r="W9" s="153"/>
      <c r="X9" s="143" t="str">
        <f t="shared" si="1"/>
        <v/>
      </c>
      <c r="Y9" s="22"/>
      <c r="AA9" s="124" t="s">
        <v>109</v>
      </c>
      <c r="AB9" s="21">
        <v>869000</v>
      </c>
      <c r="AC9" s="79" t="s">
        <v>41</v>
      </c>
      <c r="AE9" s="9"/>
    </row>
    <row r="10" spans="1:33" ht="15" customHeight="1" x14ac:dyDescent="0.15">
      <c r="A10" s="22"/>
      <c r="B10" s="160" t="s">
        <v>139</v>
      </c>
      <c r="C10" s="160"/>
      <c r="D10" s="160"/>
      <c r="E10" s="160"/>
      <c r="F10" s="160"/>
      <c r="G10" s="160"/>
      <c r="H10" s="33"/>
      <c r="J10" s="22"/>
      <c r="K10" s="160" t="s">
        <v>130</v>
      </c>
      <c r="L10" s="160"/>
      <c r="M10" s="160"/>
      <c r="N10" s="160"/>
      <c r="O10" s="160"/>
      <c r="P10" s="33"/>
      <c r="R10" s="1">
        <v>6</v>
      </c>
      <c r="T10" s="262" t="str">
        <f t="shared" si="0"/>
        <v/>
      </c>
      <c r="U10" s="263"/>
      <c r="V10" s="154"/>
      <c r="W10" s="155"/>
      <c r="X10" s="143" t="str">
        <f t="shared" si="1"/>
        <v/>
      </c>
      <c r="Y10" s="22"/>
      <c r="AA10" s="124" t="s">
        <v>110</v>
      </c>
      <c r="AB10" s="27">
        <v>924000</v>
      </c>
      <c r="AC10" s="83" t="s">
        <v>115</v>
      </c>
      <c r="AE10" s="9"/>
    </row>
    <row r="11" spans="1:33" ht="17.25" customHeight="1" x14ac:dyDescent="0.15">
      <c r="A11" s="22"/>
      <c r="B11" s="170"/>
      <c r="C11" s="170"/>
      <c r="D11" s="170"/>
      <c r="E11" s="170"/>
      <c r="F11" s="170"/>
      <c r="G11" s="170" t="s">
        <v>128</v>
      </c>
      <c r="H11" s="33"/>
      <c r="J11" s="22"/>
      <c r="K11" s="170"/>
      <c r="L11" s="170"/>
      <c r="M11" s="170"/>
      <c r="N11" s="170"/>
      <c r="O11" s="170" t="s">
        <v>124</v>
      </c>
      <c r="P11" s="33"/>
      <c r="R11" s="1">
        <v>7</v>
      </c>
      <c r="T11" s="262" t="str">
        <f t="shared" si="0"/>
        <v/>
      </c>
      <c r="U11" s="263"/>
      <c r="V11" s="152"/>
      <c r="W11" s="153"/>
      <c r="X11" s="143" t="str">
        <f t="shared" si="1"/>
        <v/>
      </c>
      <c r="Y11" s="22"/>
      <c r="AA11" s="124" t="s">
        <v>111</v>
      </c>
      <c r="AB11" s="27">
        <v>979000</v>
      </c>
      <c r="AC11" s="83" t="s">
        <v>34</v>
      </c>
      <c r="AE11" s="9"/>
    </row>
    <row r="12" spans="1:33" ht="15.75" customHeight="1" x14ac:dyDescent="0.15">
      <c r="A12" s="22"/>
      <c r="B12" s="281" t="s">
        <v>3</v>
      </c>
      <c r="C12" s="282"/>
      <c r="D12" s="36" t="s">
        <v>4</v>
      </c>
      <c r="E12" s="36" t="s">
        <v>2</v>
      </c>
      <c r="F12" s="37" t="s">
        <v>5</v>
      </c>
      <c r="G12" s="214" t="s">
        <v>0</v>
      </c>
      <c r="H12" s="33"/>
      <c r="J12" s="22"/>
      <c r="K12" s="224" t="s">
        <v>3</v>
      </c>
      <c r="L12" s="38" t="s">
        <v>4</v>
      </c>
      <c r="M12" s="38" t="s">
        <v>2</v>
      </c>
      <c r="N12" s="39" t="s">
        <v>5</v>
      </c>
      <c r="O12" s="178" t="s">
        <v>0</v>
      </c>
      <c r="P12" s="33"/>
      <c r="R12" s="1">
        <v>8</v>
      </c>
      <c r="T12" s="262" t="str">
        <f t="shared" si="0"/>
        <v/>
      </c>
      <c r="U12" s="263"/>
      <c r="V12" s="154"/>
      <c r="W12" s="155"/>
      <c r="X12" s="143" t="str">
        <f t="shared" si="1"/>
        <v/>
      </c>
      <c r="Y12" s="22"/>
      <c r="AA12" s="124" t="s">
        <v>107</v>
      </c>
      <c r="AB12" s="21">
        <v>1034000</v>
      </c>
      <c r="AC12" s="79" t="s">
        <v>116</v>
      </c>
      <c r="AE12" s="9"/>
    </row>
    <row r="13" spans="1:33" ht="15.75" customHeight="1" x14ac:dyDescent="0.15">
      <c r="A13" s="260"/>
      <c r="B13" s="283" t="s">
        <v>66</v>
      </c>
      <c r="C13" s="41" t="s">
        <v>30</v>
      </c>
      <c r="D13" s="42">
        <v>244200</v>
      </c>
      <c r="E13" s="43"/>
      <c r="F13" s="113" t="str">
        <f>IF(E13="","",D13*E13)</f>
        <v/>
      </c>
      <c r="G13" s="115" t="str">
        <f t="shared" ref="G13:G22" si="2">IF(E13="","",VLOOKUP(D13,$AB$4:$AC$25,2,0))</f>
        <v/>
      </c>
      <c r="H13" s="33"/>
      <c r="J13" s="22"/>
      <c r="K13" s="225" t="s">
        <v>43</v>
      </c>
      <c r="L13" s="44"/>
      <c r="M13" s="45"/>
      <c r="N13" s="117" t="str">
        <f>IF(M13="","",L13*M13)</f>
        <v/>
      </c>
      <c r="O13" s="161"/>
      <c r="P13" s="33"/>
      <c r="R13" s="1">
        <v>9</v>
      </c>
      <c r="T13" s="262" t="str">
        <f t="shared" si="0"/>
        <v/>
      </c>
      <c r="U13" s="263"/>
      <c r="V13" s="152"/>
      <c r="W13" s="153"/>
      <c r="X13" s="143" t="str">
        <f t="shared" si="1"/>
        <v/>
      </c>
      <c r="Y13" s="22"/>
      <c r="AA13" s="124" t="s">
        <v>106</v>
      </c>
      <c r="AB13" s="21">
        <v>1089000</v>
      </c>
      <c r="AC13" s="79" t="s">
        <v>42</v>
      </c>
      <c r="AE13" s="9"/>
    </row>
    <row r="14" spans="1:33" ht="15.75" customHeight="1" x14ac:dyDescent="0.15">
      <c r="A14" s="261"/>
      <c r="B14" s="284"/>
      <c r="C14" s="46" t="s">
        <v>33</v>
      </c>
      <c r="D14" s="47">
        <v>536800</v>
      </c>
      <c r="E14" s="48"/>
      <c r="F14" s="114" t="str">
        <f t="shared" ref="F14:F35" si="3">IF(E14="","",D14*E14)</f>
        <v/>
      </c>
      <c r="G14" s="115" t="str">
        <f t="shared" si="2"/>
        <v/>
      </c>
      <c r="H14" s="33"/>
      <c r="J14" s="22"/>
      <c r="K14" s="226" t="s">
        <v>35</v>
      </c>
      <c r="L14" s="49">
        <v>110</v>
      </c>
      <c r="M14" s="50"/>
      <c r="N14" s="118" t="str">
        <f>IF(M14="","",L14*M14)</f>
        <v/>
      </c>
      <c r="O14" s="171"/>
      <c r="P14" s="33"/>
      <c r="R14" s="1">
        <v>10</v>
      </c>
      <c r="T14" s="262" t="str">
        <f t="shared" ref="T14:T21" si="4">IF(X14="","",B22)</f>
        <v/>
      </c>
      <c r="U14" s="263"/>
      <c r="V14" s="141"/>
      <c r="W14" s="156"/>
      <c r="X14" s="143" t="str">
        <f t="shared" ref="X14:X21" si="5">F22</f>
        <v/>
      </c>
      <c r="Y14" s="22"/>
      <c r="AA14" s="124" t="s">
        <v>102</v>
      </c>
      <c r="AB14" s="27">
        <v>1243000</v>
      </c>
      <c r="AC14" s="83" t="s">
        <v>117</v>
      </c>
      <c r="AE14" s="9"/>
    </row>
    <row r="15" spans="1:33" ht="15.75" customHeight="1" x14ac:dyDescent="0.15">
      <c r="A15" s="261"/>
      <c r="B15" s="284"/>
      <c r="C15" s="46" t="s">
        <v>32</v>
      </c>
      <c r="D15" s="47">
        <v>646800</v>
      </c>
      <c r="E15" s="48"/>
      <c r="F15" s="114" t="str">
        <f t="shared" si="3"/>
        <v/>
      </c>
      <c r="G15" s="115" t="str">
        <f t="shared" si="2"/>
        <v/>
      </c>
      <c r="H15" s="33"/>
      <c r="J15" s="22"/>
      <c r="K15" s="226"/>
      <c r="L15" s="53"/>
      <c r="M15" s="54"/>
      <c r="N15" s="118" t="str">
        <f>IF(M15="","",L15*M15)</f>
        <v/>
      </c>
      <c r="O15" s="115"/>
      <c r="P15" s="33"/>
      <c r="R15" s="1">
        <v>11</v>
      </c>
      <c r="T15" s="262" t="str">
        <f t="shared" si="4"/>
        <v/>
      </c>
      <c r="U15" s="263"/>
      <c r="V15" s="141"/>
      <c r="W15" s="157"/>
      <c r="X15" s="143" t="str">
        <f t="shared" si="5"/>
        <v/>
      </c>
      <c r="Y15" s="22"/>
      <c r="AA15" s="124" t="s">
        <v>104</v>
      </c>
      <c r="AB15" s="27">
        <v>1298000</v>
      </c>
      <c r="AC15" s="83" t="s">
        <v>40</v>
      </c>
      <c r="AE15" s="9"/>
    </row>
    <row r="16" spans="1:33" ht="15.75" customHeight="1" x14ac:dyDescent="0.15">
      <c r="A16" s="261"/>
      <c r="B16" s="284"/>
      <c r="C16" s="46" t="s">
        <v>31</v>
      </c>
      <c r="D16" s="47">
        <v>756800</v>
      </c>
      <c r="E16" s="48"/>
      <c r="F16" s="114" t="str">
        <f t="shared" si="3"/>
        <v/>
      </c>
      <c r="G16" s="115" t="str">
        <f t="shared" si="2"/>
        <v/>
      </c>
      <c r="H16" s="33"/>
      <c r="J16" s="22"/>
      <c r="K16" s="226" t="s">
        <v>45</v>
      </c>
      <c r="L16" s="55"/>
      <c r="M16" s="50"/>
      <c r="N16" s="118" t="str">
        <f>IF(M16="","",L16*M16)</f>
        <v/>
      </c>
      <c r="O16" s="171" t="s">
        <v>63</v>
      </c>
      <c r="P16" s="33"/>
      <c r="R16" s="1">
        <v>12</v>
      </c>
      <c r="T16" s="262" t="str">
        <f t="shared" si="4"/>
        <v/>
      </c>
      <c r="U16" s="263"/>
      <c r="V16" s="141"/>
      <c r="W16" s="158"/>
      <c r="X16" s="143" t="str">
        <f t="shared" si="5"/>
        <v/>
      </c>
      <c r="Y16" s="22"/>
      <c r="AA16" s="124" t="s">
        <v>103</v>
      </c>
      <c r="AB16" s="21">
        <v>1353000</v>
      </c>
      <c r="AC16" s="79" t="s">
        <v>117</v>
      </c>
      <c r="AE16" s="9"/>
    </row>
    <row r="17" spans="1:32" ht="15.75" customHeight="1" x14ac:dyDescent="0.15">
      <c r="A17" s="261"/>
      <c r="B17" s="284"/>
      <c r="C17" s="128" t="s">
        <v>109</v>
      </c>
      <c r="D17" s="114">
        <f t="shared" ref="D17:D22" si="6">VLOOKUP(C17,$AA$4:$AB$25,2,0)</f>
        <v>869000</v>
      </c>
      <c r="E17" s="48"/>
      <c r="F17" s="114" t="str">
        <f>IF(E17="","",D17*E17)</f>
        <v/>
      </c>
      <c r="G17" s="115" t="str">
        <f t="shared" si="2"/>
        <v/>
      </c>
      <c r="H17" s="33"/>
      <c r="J17" s="22"/>
      <c r="K17" s="216"/>
      <c r="L17" s="47"/>
      <c r="M17" s="56"/>
      <c r="N17" s="118" t="str">
        <f>IF(M17="","",L17*M17)</f>
        <v/>
      </c>
      <c r="O17" s="115"/>
      <c r="P17" s="33"/>
      <c r="R17" s="1">
        <v>13</v>
      </c>
      <c r="T17" s="262" t="str">
        <f t="shared" si="4"/>
        <v/>
      </c>
      <c r="U17" s="263"/>
      <c r="V17" s="152"/>
      <c r="W17" s="142"/>
      <c r="X17" s="143" t="str">
        <f t="shared" si="5"/>
        <v/>
      </c>
      <c r="Y17" s="22"/>
      <c r="AA17" s="124" t="s">
        <v>105</v>
      </c>
      <c r="AB17" s="21">
        <v>1408000</v>
      </c>
      <c r="AC17" s="79" t="s">
        <v>40</v>
      </c>
      <c r="AE17" s="9"/>
    </row>
    <row r="18" spans="1:32" ht="15.75" customHeight="1" x14ac:dyDescent="0.15">
      <c r="A18" s="261"/>
      <c r="B18" s="284"/>
      <c r="C18" s="128" t="s">
        <v>110</v>
      </c>
      <c r="D18" s="114">
        <f t="shared" si="6"/>
        <v>924000</v>
      </c>
      <c r="E18" s="48"/>
      <c r="F18" s="114" t="str">
        <f t="shared" si="3"/>
        <v/>
      </c>
      <c r="G18" s="115" t="str">
        <f t="shared" si="2"/>
        <v/>
      </c>
      <c r="H18" s="33"/>
      <c r="J18" s="22"/>
      <c r="K18" s="220" t="s">
        <v>46</v>
      </c>
      <c r="L18" s="47">
        <v>831</v>
      </c>
      <c r="M18" s="50"/>
      <c r="N18" s="118" t="str">
        <f t="shared" ref="N18:N26" si="7">IF(M18="","",L18*M18)</f>
        <v/>
      </c>
      <c r="O18" s="171" t="s">
        <v>62</v>
      </c>
      <c r="P18" s="33"/>
      <c r="R18" s="1">
        <v>14</v>
      </c>
      <c r="T18" s="262" t="str">
        <f t="shared" si="4"/>
        <v/>
      </c>
      <c r="U18" s="263"/>
      <c r="V18" s="141"/>
      <c r="W18" s="142"/>
      <c r="X18" s="143" t="str">
        <f t="shared" si="5"/>
        <v/>
      </c>
      <c r="Y18" s="22"/>
      <c r="AA18" s="124" t="s">
        <v>143</v>
      </c>
      <c r="AB18" s="21">
        <v>1463000</v>
      </c>
      <c r="AC18" s="79" t="s">
        <v>117</v>
      </c>
      <c r="AE18" s="9"/>
    </row>
    <row r="19" spans="1:32" ht="15.75" customHeight="1" x14ac:dyDescent="0.15">
      <c r="A19" s="261"/>
      <c r="B19" s="284"/>
      <c r="C19" s="128" t="s">
        <v>106</v>
      </c>
      <c r="D19" s="114">
        <f t="shared" si="6"/>
        <v>1089000</v>
      </c>
      <c r="E19" s="48"/>
      <c r="F19" s="114" t="str">
        <f t="shared" si="3"/>
        <v/>
      </c>
      <c r="G19" s="115" t="str">
        <f t="shared" si="2"/>
        <v/>
      </c>
      <c r="H19" s="33"/>
      <c r="J19" s="22"/>
      <c r="K19" s="226" t="s">
        <v>47</v>
      </c>
      <c r="L19" s="57">
        <v>162</v>
      </c>
      <c r="M19" s="50"/>
      <c r="N19" s="118" t="str">
        <f t="shared" si="7"/>
        <v/>
      </c>
      <c r="O19" s="171" t="s">
        <v>62</v>
      </c>
      <c r="P19" s="33"/>
      <c r="R19" s="1">
        <v>15</v>
      </c>
      <c r="T19" s="262" t="str">
        <f t="shared" si="4"/>
        <v/>
      </c>
      <c r="U19" s="263"/>
      <c r="V19" s="141"/>
      <c r="W19" s="142"/>
      <c r="X19" s="143" t="str">
        <f t="shared" si="5"/>
        <v/>
      </c>
      <c r="Y19" s="22"/>
      <c r="AA19" s="124" t="s">
        <v>144</v>
      </c>
      <c r="AB19" s="21">
        <v>1518000</v>
      </c>
      <c r="AC19" s="79" t="s">
        <v>40</v>
      </c>
      <c r="AE19" s="9"/>
    </row>
    <row r="20" spans="1:32" ht="15.75" customHeight="1" x14ac:dyDescent="0.15">
      <c r="A20" s="261"/>
      <c r="B20" s="284"/>
      <c r="C20" s="128" t="s">
        <v>102</v>
      </c>
      <c r="D20" s="114">
        <f t="shared" si="6"/>
        <v>1243000</v>
      </c>
      <c r="E20" s="48"/>
      <c r="F20" s="114" t="str">
        <f t="shared" si="3"/>
        <v/>
      </c>
      <c r="G20" s="115" t="str">
        <f t="shared" si="2"/>
        <v/>
      </c>
      <c r="H20" s="33"/>
      <c r="J20" s="22"/>
      <c r="K20" s="220"/>
      <c r="L20" s="47"/>
      <c r="M20" s="58"/>
      <c r="N20" s="118" t="str">
        <f t="shared" si="7"/>
        <v/>
      </c>
      <c r="O20" s="171"/>
      <c r="P20" s="33"/>
      <c r="R20" s="1">
        <v>16</v>
      </c>
      <c r="T20" s="262" t="str">
        <f t="shared" si="4"/>
        <v/>
      </c>
      <c r="U20" s="263"/>
      <c r="V20" s="141"/>
      <c r="W20" s="142"/>
      <c r="X20" s="143" t="str">
        <f t="shared" si="5"/>
        <v/>
      </c>
      <c r="Y20" s="22"/>
      <c r="AA20" s="124" t="s">
        <v>67</v>
      </c>
      <c r="AB20" s="34">
        <v>143000</v>
      </c>
      <c r="AC20" s="79" t="s">
        <v>38</v>
      </c>
      <c r="AE20" s="9"/>
    </row>
    <row r="21" spans="1:32" ht="15.75" customHeight="1" x14ac:dyDescent="0.15">
      <c r="A21" s="261"/>
      <c r="B21" s="284"/>
      <c r="C21" s="128" t="s">
        <v>105</v>
      </c>
      <c r="D21" s="114">
        <f t="shared" si="6"/>
        <v>1408000</v>
      </c>
      <c r="E21" s="48"/>
      <c r="F21" s="114" t="str">
        <f t="shared" ref="F21:F27" si="8">IF(E21="","",D21*E21)</f>
        <v/>
      </c>
      <c r="G21" s="115" t="str">
        <f t="shared" si="2"/>
        <v/>
      </c>
      <c r="H21" s="33"/>
      <c r="J21" s="22"/>
      <c r="K21" s="226" t="s">
        <v>48</v>
      </c>
      <c r="L21" s="57">
        <v>4320</v>
      </c>
      <c r="M21" s="48"/>
      <c r="N21" s="118" t="str">
        <f t="shared" si="7"/>
        <v/>
      </c>
      <c r="O21" s="115"/>
      <c r="P21" s="33"/>
      <c r="R21" s="1">
        <v>17</v>
      </c>
      <c r="T21" s="262" t="str">
        <f t="shared" si="4"/>
        <v/>
      </c>
      <c r="U21" s="263"/>
      <c r="V21" s="141"/>
      <c r="W21" s="142"/>
      <c r="X21" s="143" t="str">
        <f t="shared" si="5"/>
        <v/>
      </c>
      <c r="Y21" s="22"/>
      <c r="AA21" s="40"/>
      <c r="AB21" s="34">
        <v>66000</v>
      </c>
      <c r="AC21" s="83" t="s">
        <v>39</v>
      </c>
      <c r="AE21" s="9"/>
    </row>
    <row r="22" spans="1:32" ht="15.75" customHeight="1" x14ac:dyDescent="0.15">
      <c r="A22" s="22"/>
      <c r="B22" s="285"/>
      <c r="C22" s="128" t="s">
        <v>143</v>
      </c>
      <c r="D22" s="114">
        <f t="shared" si="6"/>
        <v>1463000</v>
      </c>
      <c r="E22" s="48"/>
      <c r="F22" s="114" t="str">
        <f t="shared" si="8"/>
        <v/>
      </c>
      <c r="G22" s="115" t="str">
        <f t="shared" si="2"/>
        <v/>
      </c>
      <c r="H22" s="33"/>
      <c r="J22" s="22"/>
      <c r="K22" s="226" t="s">
        <v>48</v>
      </c>
      <c r="L22" s="47">
        <v>3240</v>
      </c>
      <c r="M22" s="48"/>
      <c r="N22" s="118" t="str">
        <f t="shared" si="7"/>
        <v/>
      </c>
      <c r="O22" s="171"/>
      <c r="P22" s="33"/>
      <c r="R22" s="1">
        <v>18</v>
      </c>
      <c r="T22" s="262"/>
      <c r="U22" s="263"/>
      <c r="V22" s="141"/>
      <c r="W22" s="156"/>
      <c r="X22" s="143" t="str">
        <f t="shared" si="1"/>
        <v/>
      </c>
      <c r="Y22" s="22"/>
      <c r="AA22" s="124"/>
      <c r="AB22" s="34">
        <v>44000</v>
      </c>
      <c r="AC22" s="79" t="s">
        <v>146</v>
      </c>
      <c r="AE22" s="9"/>
    </row>
    <row r="23" spans="1:32" ht="15.75" customHeight="1" x14ac:dyDescent="0.15">
      <c r="A23" s="22"/>
      <c r="B23" s="219"/>
      <c r="C23" s="221"/>
      <c r="D23" s="59"/>
      <c r="E23" s="60"/>
      <c r="F23" s="114" t="str">
        <f t="shared" si="8"/>
        <v/>
      </c>
      <c r="G23" s="115"/>
      <c r="H23" s="33"/>
      <c r="J23" s="22"/>
      <c r="K23" s="220" t="s">
        <v>49</v>
      </c>
      <c r="L23" s="47">
        <v>2710</v>
      </c>
      <c r="M23" s="48"/>
      <c r="N23" s="118" t="str">
        <f t="shared" si="7"/>
        <v/>
      </c>
      <c r="O23" s="115" t="s">
        <v>149</v>
      </c>
      <c r="P23" s="33"/>
      <c r="R23" s="1">
        <v>19</v>
      </c>
      <c r="T23" s="262"/>
      <c r="U23" s="263"/>
      <c r="V23" s="141"/>
      <c r="W23" s="156"/>
      <c r="X23" s="143" t="str">
        <f t="shared" si="1"/>
        <v/>
      </c>
      <c r="Y23" s="22"/>
      <c r="AA23" s="40"/>
      <c r="AB23" s="34">
        <v>22000</v>
      </c>
      <c r="AC23" s="79" t="s">
        <v>145</v>
      </c>
      <c r="AE23" s="9"/>
    </row>
    <row r="24" spans="1:32" ht="15.75" customHeight="1" x14ac:dyDescent="0.15">
      <c r="A24" s="22"/>
      <c r="B24" s="219" t="s">
        <v>84</v>
      </c>
      <c r="C24" s="221"/>
      <c r="D24" s="61"/>
      <c r="E24" s="48"/>
      <c r="F24" s="114" t="str">
        <f t="shared" si="8"/>
        <v/>
      </c>
      <c r="G24" s="115" t="str">
        <f>IF(D24="","一般葬へ変更する場合",VLOOKUP(D24,$AB$4:$AC$25,2,0))</f>
        <v>一般葬へ変更する場合</v>
      </c>
      <c r="H24" s="33"/>
      <c r="J24" s="22"/>
      <c r="K24" s="226" t="s">
        <v>50</v>
      </c>
      <c r="L24" s="55"/>
      <c r="M24" s="48"/>
      <c r="N24" s="118" t="str">
        <f t="shared" si="7"/>
        <v/>
      </c>
      <c r="O24" s="115" t="str">
        <f>IF(L24="","引出物に付けるお持ち帰り用",VLOOKUP(L24,$AB$56:$AC$111,2,0))</f>
        <v>引出物に付けるお持ち帰り用</v>
      </c>
      <c r="P24" s="33"/>
      <c r="R24" s="1">
        <v>20</v>
      </c>
      <c r="T24" s="262"/>
      <c r="U24" s="263"/>
      <c r="V24" s="141"/>
      <c r="W24" s="156"/>
      <c r="X24" s="143" t="str">
        <f t="shared" si="1"/>
        <v/>
      </c>
      <c r="Y24" s="22"/>
      <c r="AE24" s="9"/>
    </row>
    <row r="25" spans="1:32" ht="15.75" customHeight="1" x14ac:dyDescent="0.15">
      <c r="A25" s="22"/>
      <c r="B25" s="218" t="s">
        <v>87</v>
      </c>
      <c r="C25" s="215"/>
      <c r="D25" s="51">
        <v>22000</v>
      </c>
      <c r="E25" s="48"/>
      <c r="F25" s="114" t="str">
        <f t="shared" si="8"/>
        <v/>
      </c>
      <c r="G25" s="115" t="s">
        <v>64</v>
      </c>
      <c r="H25" s="33"/>
      <c r="J25" s="22"/>
      <c r="K25" s="220" t="s">
        <v>122</v>
      </c>
      <c r="L25" s="61"/>
      <c r="M25" s="48"/>
      <c r="N25" s="118" t="str">
        <f t="shared" si="7"/>
        <v/>
      </c>
      <c r="O25" s="115" t="str">
        <f>IF(L25="","引出物に付けるお持ち帰り用",VLOOKUP(L25,$AB$56:$AC$111,2,0))</f>
        <v>引出物に付けるお持ち帰り用</v>
      </c>
      <c r="P25" s="33"/>
      <c r="R25" s="1">
        <v>21</v>
      </c>
      <c r="T25" s="262"/>
      <c r="U25" s="263"/>
      <c r="V25" s="141"/>
      <c r="W25" s="142"/>
      <c r="X25" s="143" t="str">
        <f t="shared" si="1"/>
        <v/>
      </c>
      <c r="Y25" s="22"/>
      <c r="AE25" s="9"/>
    </row>
    <row r="26" spans="1:32" ht="15.75" customHeight="1" x14ac:dyDescent="0.15">
      <c r="A26" s="22"/>
      <c r="B26" s="219"/>
      <c r="C26" s="217"/>
      <c r="D26" s="47"/>
      <c r="E26" s="56"/>
      <c r="F26" s="114" t="str">
        <f t="shared" si="8"/>
        <v/>
      </c>
      <c r="G26" s="115"/>
      <c r="H26" s="33"/>
      <c r="J26" s="22"/>
      <c r="K26" s="226"/>
      <c r="L26" s="57"/>
      <c r="M26" s="60"/>
      <c r="N26" s="118" t="str">
        <f t="shared" si="7"/>
        <v/>
      </c>
      <c r="O26" s="171"/>
      <c r="P26" s="33"/>
      <c r="R26" s="1">
        <v>22</v>
      </c>
      <c r="T26" s="262"/>
      <c r="U26" s="263"/>
      <c r="V26" s="152"/>
      <c r="W26" s="142"/>
      <c r="X26" s="143" t="str">
        <f t="shared" si="1"/>
        <v/>
      </c>
      <c r="Y26" s="22"/>
      <c r="AE26" s="9"/>
    </row>
    <row r="27" spans="1:32" ht="15.75" customHeight="1" x14ac:dyDescent="0.15">
      <c r="A27" s="22"/>
      <c r="B27" s="219" t="s">
        <v>75</v>
      </c>
      <c r="C27" s="217"/>
      <c r="D27" s="63"/>
      <c r="E27" s="48"/>
      <c r="F27" s="114" t="str">
        <f t="shared" si="8"/>
        <v/>
      </c>
      <c r="G27" s="115" t="s">
        <v>85</v>
      </c>
      <c r="H27" s="33"/>
      <c r="J27" s="22"/>
      <c r="K27" s="220"/>
      <c r="L27" s="57"/>
      <c r="M27" s="60"/>
      <c r="N27" s="118" t="str">
        <f t="shared" ref="N27:N35" si="9">IF(M27="","",L27*M27)</f>
        <v/>
      </c>
      <c r="O27" s="115"/>
      <c r="P27" s="33"/>
      <c r="R27" s="1">
        <v>23</v>
      </c>
      <c r="T27" s="262"/>
      <c r="U27" s="263"/>
      <c r="V27" s="154"/>
      <c r="W27" s="142"/>
      <c r="X27" s="143" t="str">
        <f t="shared" si="1"/>
        <v/>
      </c>
      <c r="Y27" s="22" t="s">
        <v>125</v>
      </c>
      <c r="AE27" s="9"/>
      <c r="AF27" s="62"/>
    </row>
    <row r="28" spans="1:32" ht="15.75" customHeight="1" x14ac:dyDescent="0.15">
      <c r="A28" s="22"/>
      <c r="B28" s="219" t="s">
        <v>88</v>
      </c>
      <c r="C28" s="217"/>
      <c r="D28" s="61"/>
      <c r="E28" s="48"/>
      <c r="F28" s="114" t="str">
        <f>IF(D28="","",D28*E28)</f>
        <v/>
      </c>
      <c r="G28" s="115" t="str">
        <f>IF(D28="","距離・季節により変わります",VLOOKUP(D28,$AB$70:$AC$74,2,0))</f>
        <v>距離・季節により変わります</v>
      </c>
      <c r="H28" s="33"/>
      <c r="J28" s="22"/>
      <c r="K28" s="220" t="s">
        <v>118</v>
      </c>
      <c r="L28" s="61"/>
      <c r="M28" s="48"/>
      <c r="N28" s="118" t="str">
        <f t="shared" ref="N28" si="10">IF(M28="","",L28*M28)</f>
        <v/>
      </c>
      <c r="O28" s="115" t="str">
        <f>IF(L28="","お骨上げを待つ間のおしのぎ用",VLOOKUP(L28,$AB$56:$AC$111,2,0))</f>
        <v>お骨上げを待つ間のおしのぎ用</v>
      </c>
      <c r="P28" s="33"/>
      <c r="R28" s="1">
        <v>24</v>
      </c>
      <c r="T28" s="262" t="str">
        <f>IF(X28="","",K13)</f>
        <v/>
      </c>
      <c r="U28" s="263"/>
      <c r="V28" s="152"/>
      <c r="W28" s="142"/>
      <c r="X28" s="143" t="str">
        <f t="shared" ref="X28:X36" si="11">N13</f>
        <v/>
      </c>
      <c r="Y28" s="22" t="s">
        <v>127</v>
      </c>
      <c r="AA28" s="31" t="s">
        <v>119</v>
      </c>
      <c r="AB28" s="32">
        <v>0</v>
      </c>
      <c r="AD28" s="7"/>
      <c r="AE28" s="9"/>
    </row>
    <row r="29" spans="1:32" ht="15.75" customHeight="1" x14ac:dyDescent="0.15">
      <c r="A29" s="22"/>
      <c r="B29" s="219" t="s">
        <v>89</v>
      </c>
      <c r="C29" s="217"/>
      <c r="D29" s="61"/>
      <c r="E29" s="48"/>
      <c r="F29" s="114" t="str">
        <f>IF(D29="","",D29*E29)</f>
        <v/>
      </c>
      <c r="G29" s="115" t="str">
        <f>IF(D29="","季節により変わります",VLOOKUP(D29,$AB$75:$AC$117,2,0))</f>
        <v>季節により変わります</v>
      </c>
      <c r="H29" s="33"/>
      <c r="J29" s="22"/>
      <c r="K29" s="226" t="s">
        <v>36</v>
      </c>
      <c r="L29" s="57">
        <v>165</v>
      </c>
      <c r="M29" s="50"/>
      <c r="N29" s="118" t="str">
        <f>IF(M29="","",L29*M29)</f>
        <v/>
      </c>
      <c r="O29" s="171" t="s">
        <v>68</v>
      </c>
      <c r="P29" s="33"/>
      <c r="R29" s="1">
        <v>25</v>
      </c>
      <c r="T29" s="262" t="str">
        <f>IF(X29="","",K14)</f>
        <v/>
      </c>
      <c r="U29" s="263"/>
      <c r="V29" s="154"/>
      <c r="W29" s="142"/>
      <c r="X29" s="143" t="str">
        <f t="shared" si="11"/>
        <v/>
      </c>
      <c r="Y29" s="22"/>
      <c r="AA29" s="22"/>
      <c r="AB29" s="33">
        <v>4400</v>
      </c>
      <c r="AE29" s="9"/>
    </row>
    <row r="30" spans="1:32" ht="15.75" customHeight="1" x14ac:dyDescent="0.15">
      <c r="A30" s="22"/>
      <c r="B30" s="219" t="s">
        <v>80</v>
      </c>
      <c r="C30" s="217"/>
      <c r="D30" s="61"/>
      <c r="E30" s="48"/>
      <c r="F30" s="114" t="str">
        <f>IF(D30="","",D30*E30)</f>
        <v/>
      </c>
      <c r="G30" s="115" t="str">
        <f>IF(D30="","ご親戚人数により車種を決めます",VLOOKUP(D30,$AB$56:$AC$117,2,0))</f>
        <v>ご親戚人数により車種を決めます</v>
      </c>
      <c r="H30" s="33"/>
      <c r="J30" s="22"/>
      <c r="K30" s="226" t="s">
        <v>100</v>
      </c>
      <c r="L30" s="57">
        <v>2750</v>
      </c>
      <c r="M30" s="50"/>
      <c r="N30" s="118" t="str">
        <f t="shared" ref="N30" si="12">IF(M30="","",L30*M30)</f>
        <v/>
      </c>
      <c r="O30" s="171" t="s">
        <v>101</v>
      </c>
      <c r="P30" s="33"/>
      <c r="R30" s="1">
        <v>26</v>
      </c>
      <c r="T30" s="262" t="str">
        <f>IF(X30="","",K15)</f>
        <v/>
      </c>
      <c r="U30" s="263"/>
      <c r="V30" s="152"/>
      <c r="W30" s="142"/>
      <c r="X30" s="143" t="str">
        <f t="shared" si="11"/>
        <v/>
      </c>
      <c r="Y30" s="22"/>
      <c r="AA30" s="22"/>
      <c r="AB30" s="33">
        <v>8800</v>
      </c>
    </row>
    <row r="31" spans="1:32" ht="15.75" customHeight="1" x14ac:dyDescent="0.15">
      <c r="A31" s="22"/>
      <c r="B31" s="219"/>
      <c r="C31" s="221"/>
      <c r="D31" s="47"/>
      <c r="E31" s="56"/>
      <c r="F31" s="114" t="str">
        <f t="shared" si="3"/>
        <v/>
      </c>
      <c r="G31" s="115"/>
      <c r="H31" s="33"/>
      <c r="J31" s="22"/>
      <c r="K31" s="216"/>
      <c r="L31" s="47"/>
      <c r="M31" s="64"/>
      <c r="N31" s="118" t="str">
        <f>IF(M31="","",L31*M31)</f>
        <v/>
      </c>
      <c r="O31" s="115"/>
      <c r="P31" s="33"/>
      <c r="R31" s="1">
        <v>27</v>
      </c>
      <c r="T31" s="262" t="str">
        <f>IF(X31="","",K16)</f>
        <v/>
      </c>
      <c r="U31" s="263"/>
      <c r="V31" s="154"/>
      <c r="W31" s="142"/>
      <c r="X31" s="143" t="str">
        <f t="shared" si="11"/>
        <v/>
      </c>
      <c r="Y31" s="22"/>
      <c r="AA31" s="70"/>
      <c r="AB31" s="72">
        <v>13200</v>
      </c>
    </row>
    <row r="32" spans="1:32" ht="15.75" customHeight="1" x14ac:dyDescent="0.15">
      <c r="A32" s="22"/>
      <c r="B32" s="219"/>
      <c r="C32" s="221"/>
      <c r="D32" s="47"/>
      <c r="E32" s="56"/>
      <c r="F32" s="114" t="str">
        <f t="shared" si="3"/>
        <v/>
      </c>
      <c r="G32" s="115"/>
      <c r="H32" s="33"/>
      <c r="J32" s="22"/>
      <c r="K32" s="226"/>
      <c r="L32" s="57"/>
      <c r="M32" s="58"/>
      <c r="N32" s="118" t="str">
        <f t="shared" si="9"/>
        <v/>
      </c>
      <c r="O32" s="171"/>
      <c r="P32" s="33"/>
      <c r="R32" s="1">
        <v>28</v>
      </c>
      <c r="T32" s="262"/>
      <c r="U32" s="263"/>
      <c r="V32" s="152"/>
      <c r="W32" s="142"/>
      <c r="X32" s="143" t="str">
        <f t="shared" si="11"/>
        <v/>
      </c>
      <c r="Y32" s="22"/>
      <c r="AA32" s="31" t="s">
        <v>120</v>
      </c>
      <c r="AB32" s="32">
        <v>3080</v>
      </c>
    </row>
    <row r="33" spans="1:38" ht="15.75" customHeight="1" x14ac:dyDescent="0.15">
      <c r="A33" s="22"/>
      <c r="B33" s="219"/>
      <c r="C33" s="221"/>
      <c r="D33" s="47"/>
      <c r="E33" s="56"/>
      <c r="F33" s="114" t="str">
        <f t="shared" si="3"/>
        <v/>
      </c>
      <c r="G33" s="115"/>
      <c r="H33" s="33"/>
      <c r="J33" s="22"/>
      <c r="K33" s="220"/>
      <c r="L33" s="47"/>
      <c r="M33" s="56"/>
      <c r="N33" s="118" t="str">
        <f t="shared" si="9"/>
        <v/>
      </c>
      <c r="O33" s="115"/>
      <c r="P33" s="33"/>
      <c r="R33" s="1">
        <v>29</v>
      </c>
      <c r="T33" s="262" t="str">
        <f>IF(X33="","",K18)</f>
        <v/>
      </c>
      <c r="U33" s="263"/>
      <c r="V33" s="154"/>
      <c r="W33" s="142"/>
      <c r="X33" s="143" t="str">
        <f t="shared" si="11"/>
        <v/>
      </c>
      <c r="Y33" s="22"/>
      <c r="AA33" s="22"/>
      <c r="AB33" s="33">
        <v>8360</v>
      </c>
    </row>
    <row r="34" spans="1:38" ht="15.75" customHeight="1" x14ac:dyDescent="0.15">
      <c r="A34" s="22"/>
      <c r="B34" s="219"/>
      <c r="C34" s="221"/>
      <c r="D34" s="47"/>
      <c r="E34" s="56"/>
      <c r="F34" s="114" t="str">
        <f t="shared" si="3"/>
        <v/>
      </c>
      <c r="G34" s="115"/>
      <c r="H34" s="33"/>
      <c r="J34" s="22"/>
      <c r="K34" s="220"/>
      <c r="L34" s="57"/>
      <c r="M34" s="58"/>
      <c r="N34" s="118" t="str">
        <f t="shared" si="9"/>
        <v/>
      </c>
      <c r="O34" s="171"/>
      <c r="P34" s="33"/>
      <c r="R34" s="1">
        <v>30</v>
      </c>
      <c r="T34" s="262" t="str">
        <f>IF(X34="","",K19)</f>
        <v/>
      </c>
      <c r="U34" s="263"/>
      <c r="V34" s="152"/>
      <c r="W34" s="142"/>
      <c r="X34" s="143" t="str">
        <f t="shared" si="11"/>
        <v/>
      </c>
      <c r="Y34" s="22"/>
      <c r="AA34" s="22"/>
      <c r="AB34" s="33">
        <v>13640</v>
      </c>
      <c r="AD34" s="278"/>
      <c r="AE34" s="278"/>
      <c r="AF34" s="98"/>
      <c r="AG34" s="98"/>
      <c r="AH34" s="99"/>
      <c r="AI34" s="99"/>
      <c r="AJ34" s="16"/>
      <c r="AK34" s="73"/>
      <c r="AL34" s="73"/>
    </row>
    <row r="35" spans="1:38" ht="15.75" customHeight="1" x14ac:dyDescent="0.15">
      <c r="A35" s="22"/>
      <c r="B35" s="222"/>
      <c r="C35" s="223"/>
      <c r="D35" s="65"/>
      <c r="E35" s="66"/>
      <c r="F35" s="116" t="str">
        <f t="shared" si="3"/>
        <v/>
      </c>
      <c r="G35" s="162"/>
      <c r="H35" s="33"/>
      <c r="J35" s="22"/>
      <c r="K35" s="227"/>
      <c r="L35" s="67"/>
      <c r="M35" s="68"/>
      <c r="N35" s="116" t="str">
        <f t="shared" si="9"/>
        <v/>
      </c>
      <c r="O35" s="162"/>
      <c r="P35" s="33"/>
      <c r="R35" s="1">
        <v>31</v>
      </c>
      <c r="T35" s="262" t="str">
        <f>IF(X35="","",K20)</f>
        <v/>
      </c>
      <c r="U35" s="263"/>
      <c r="V35" s="154"/>
      <c r="W35" s="142"/>
      <c r="X35" s="143" t="str">
        <f t="shared" si="11"/>
        <v/>
      </c>
      <c r="Y35" s="22"/>
      <c r="AA35" s="70"/>
      <c r="AB35" s="72">
        <v>18920</v>
      </c>
      <c r="AD35" s="277"/>
      <c r="AE35" s="277"/>
    </row>
    <row r="36" spans="1:38" ht="30" customHeight="1" thickBot="1" x14ac:dyDescent="0.2">
      <c r="A36" s="22"/>
      <c r="C36" s="69"/>
      <c r="D36" s="199" t="s">
        <v>21</v>
      </c>
      <c r="E36" s="200"/>
      <c r="F36" s="200"/>
      <c r="G36" s="194">
        <f>SUM(F13:F35)</f>
        <v>0</v>
      </c>
      <c r="H36" s="33"/>
      <c r="J36" s="22"/>
      <c r="L36" s="179" t="s">
        <v>22</v>
      </c>
      <c r="M36" s="180"/>
      <c r="N36" s="180"/>
      <c r="O36" s="181">
        <f>SUM(N13:N35)</f>
        <v>0</v>
      </c>
      <c r="P36" s="33"/>
      <c r="R36" s="1">
        <v>32</v>
      </c>
      <c r="T36" s="262" t="str">
        <f>IF(X36="","",K21)</f>
        <v/>
      </c>
      <c r="U36" s="263"/>
      <c r="V36" s="152"/>
      <c r="W36" s="142"/>
      <c r="X36" s="143" t="str">
        <f t="shared" si="11"/>
        <v/>
      </c>
      <c r="Y36" s="22"/>
      <c r="AA36" s="31" t="s">
        <v>121</v>
      </c>
      <c r="AB36" s="32">
        <v>6776</v>
      </c>
      <c r="AD36" s="277"/>
      <c r="AE36" s="277"/>
    </row>
    <row r="37" spans="1:38" ht="15.75" customHeight="1" thickTop="1" x14ac:dyDescent="0.15">
      <c r="A37" s="70"/>
      <c r="B37" s="71"/>
      <c r="C37" s="71"/>
      <c r="D37" s="71"/>
      <c r="E37" s="71"/>
      <c r="F37" s="71"/>
      <c r="G37" s="71"/>
      <c r="H37" s="72"/>
      <c r="J37" s="70"/>
      <c r="K37" s="71"/>
      <c r="L37" s="71"/>
      <c r="M37" s="71"/>
      <c r="N37" s="71"/>
      <c r="O37" s="71"/>
      <c r="P37" s="72"/>
      <c r="R37" s="1">
        <v>33</v>
      </c>
      <c r="T37" s="262"/>
      <c r="U37" s="263"/>
      <c r="V37" s="154"/>
      <c r="W37" s="142"/>
      <c r="X37" s="143" t="str">
        <f t="shared" ref="X37:X50" si="13">N22</f>
        <v/>
      </c>
      <c r="Y37" s="22"/>
      <c r="AA37" s="22"/>
      <c r="AB37" s="33">
        <v>13112</v>
      </c>
      <c r="AD37" s="277"/>
      <c r="AE37" s="277"/>
    </row>
    <row r="38" spans="1:38" ht="15.75" customHeight="1" x14ac:dyDescent="0.15">
      <c r="C38" s="73"/>
      <c r="D38" s="73"/>
      <c r="E38" s="73"/>
      <c r="F38" s="73"/>
      <c r="G38" s="73"/>
      <c r="J38" s="73"/>
      <c r="R38" s="1">
        <v>34</v>
      </c>
      <c r="T38" s="262" t="str">
        <f t="shared" ref="T38:T50" si="14">IF(X38="","",K23)</f>
        <v/>
      </c>
      <c r="U38" s="263"/>
      <c r="V38" s="152"/>
      <c r="W38" s="142"/>
      <c r="X38" s="143" t="str">
        <f t="shared" si="13"/>
        <v/>
      </c>
      <c r="Y38" s="22"/>
      <c r="AA38" s="22"/>
      <c r="AB38" s="33">
        <v>19448</v>
      </c>
      <c r="AD38" s="277"/>
      <c r="AE38" s="277"/>
    </row>
    <row r="39" spans="1:38" ht="15.75" customHeight="1" x14ac:dyDescent="0.2">
      <c r="A39" s="31"/>
      <c r="B39" s="159"/>
      <c r="C39" s="159"/>
      <c r="D39" s="159"/>
      <c r="E39" s="159"/>
      <c r="F39" s="159"/>
      <c r="G39" s="159"/>
      <c r="H39" s="32"/>
      <c r="I39" s="73"/>
      <c r="J39" s="74"/>
      <c r="K39" s="197"/>
      <c r="L39" s="197"/>
      <c r="M39" s="75"/>
      <c r="N39" s="75"/>
      <c r="O39" s="75"/>
      <c r="P39" s="75"/>
      <c r="R39" s="1">
        <v>35</v>
      </c>
      <c r="T39" s="262" t="str">
        <f t="shared" si="14"/>
        <v/>
      </c>
      <c r="U39" s="263"/>
      <c r="V39" s="154"/>
      <c r="W39" s="142"/>
      <c r="X39" s="143" t="str">
        <f t="shared" si="13"/>
        <v/>
      </c>
      <c r="Y39" s="22"/>
      <c r="AA39" s="70"/>
      <c r="AB39" s="72">
        <v>25784</v>
      </c>
      <c r="AD39" s="277"/>
      <c r="AE39" s="277"/>
    </row>
    <row r="40" spans="1:38" ht="15.75" customHeight="1" x14ac:dyDescent="0.2">
      <c r="A40" s="22"/>
      <c r="B40" s="160" t="s">
        <v>131</v>
      </c>
      <c r="C40" s="160"/>
      <c r="D40" s="160"/>
      <c r="E40" s="160"/>
      <c r="F40" s="160"/>
      <c r="G40" s="160"/>
      <c r="H40" s="33"/>
      <c r="I40" s="73"/>
      <c r="J40" s="75"/>
      <c r="K40" s="202" t="s">
        <v>26</v>
      </c>
      <c r="L40" s="203"/>
      <c r="M40" s="204"/>
      <c r="N40" s="204"/>
      <c r="O40" s="201"/>
      <c r="P40" s="75"/>
      <c r="R40" s="1">
        <v>36</v>
      </c>
      <c r="T40" s="262" t="str">
        <f t="shared" si="14"/>
        <v/>
      </c>
      <c r="U40" s="263"/>
      <c r="V40" s="152"/>
      <c r="W40" s="142"/>
      <c r="X40" s="143" t="str">
        <f t="shared" si="13"/>
        <v/>
      </c>
      <c r="Y40" s="22"/>
      <c r="AD40" s="277"/>
      <c r="AE40" s="277"/>
    </row>
    <row r="41" spans="1:38" ht="15.75" customHeight="1" x14ac:dyDescent="0.15">
      <c r="A41" s="22"/>
      <c r="B41" s="170"/>
      <c r="C41" s="170"/>
      <c r="D41" s="170"/>
      <c r="E41" s="170"/>
      <c r="F41" s="170"/>
      <c r="G41" s="170" t="s">
        <v>124</v>
      </c>
      <c r="H41" s="33"/>
      <c r="J41" s="75"/>
      <c r="K41" s="190" t="s">
        <v>0</v>
      </c>
      <c r="L41" s="191"/>
      <c r="M41" s="191"/>
      <c r="N41" s="191"/>
      <c r="O41" s="112" t="s">
        <v>1</v>
      </c>
      <c r="P41" s="75"/>
      <c r="R41" s="1">
        <v>37</v>
      </c>
      <c r="T41" s="262" t="str">
        <f t="shared" si="14"/>
        <v/>
      </c>
      <c r="U41" s="263"/>
      <c r="V41" s="154"/>
      <c r="W41" s="142"/>
      <c r="X41" s="143" t="str">
        <f t="shared" si="13"/>
        <v/>
      </c>
      <c r="Y41" s="22"/>
    </row>
    <row r="42" spans="1:38" ht="15.75" customHeight="1" x14ac:dyDescent="0.15">
      <c r="A42" s="22"/>
      <c r="B42" s="253" t="s">
        <v>3</v>
      </c>
      <c r="C42" s="254"/>
      <c r="D42" s="76" t="s">
        <v>4</v>
      </c>
      <c r="E42" s="76" t="s">
        <v>2</v>
      </c>
      <c r="F42" s="77" t="s">
        <v>5</v>
      </c>
      <c r="G42" s="212" t="s">
        <v>0</v>
      </c>
      <c r="H42" s="33"/>
      <c r="J42" s="75"/>
      <c r="K42" s="186" t="s">
        <v>11</v>
      </c>
      <c r="L42" s="187"/>
      <c r="M42" s="187"/>
      <c r="N42" s="187"/>
      <c r="O42" s="172" t="str">
        <f>IF(G36=0,"",G36)</f>
        <v/>
      </c>
      <c r="P42" s="75"/>
      <c r="R42" s="1">
        <v>38</v>
      </c>
      <c r="T42" s="262" t="str">
        <f t="shared" si="14"/>
        <v/>
      </c>
      <c r="U42" s="263"/>
      <c r="V42" s="152"/>
      <c r="W42" s="142"/>
      <c r="X42" s="143" t="str">
        <f t="shared" si="13"/>
        <v/>
      </c>
      <c r="Y42" s="22"/>
    </row>
    <row r="43" spans="1:38" ht="15.75" customHeight="1" x14ac:dyDescent="0.15">
      <c r="A43" s="22"/>
      <c r="B43" s="218" t="s">
        <v>148</v>
      </c>
      <c r="C43" s="250"/>
      <c r="D43" s="61"/>
      <c r="E43" s="48"/>
      <c r="F43" s="118" t="str">
        <f t="shared" ref="F43:F52" si="15">IF(E43="","",D43*E43)</f>
        <v/>
      </c>
      <c r="G43" s="115" t="str">
        <f>IF(D43="","ホールとご自宅にお供えします",VLOOKUP(D43,$AB$56:$AC$111,2,0))</f>
        <v>ホールとご自宅にお供えします</v>
      </c>
      <c r="H43" s="33"/>
      <c r="J43" s="75"/>
      <c r="K43" s="184" t="s">
        <v>28</v>
      </c>
      <c r="L43" s="185"/>
      <c r="M43" s="185"/>
      <c r="N43" s="185"/>
      <c r="O43" s="173" t="str">
        <f>IF(O36=0,"",O36)</f>
        <v/>
      </c>
      <c r="P43" s="75"/>
      <c r="R43" s="1">
        <v>39</v>
      </c>
      <c r="T43" s="262" t="str">
        <f t="shared" si="14"/>
        <v/>
      </c>
      <c r="U43" s="263"/>
      <c r="V43" s="141"/>
      <c r="W43" s="142"/>
      <c r="X43" s="143" t="str">
        <f t="shared" si="13"/>
        <v/>
      </c>
      <c r="Y43" s="22"/>
    </row>
    <row r="44" spans="1:38" ht="15.75" customHeight="1" x14ac:dyDescent="0.15">
      <c r="A44" s="22"/>
      <c r="B44" s="219"/>
      <c r="C44" s="251"/>
      <c r="D44" s="59"/>
      <c r="E44" s="60"/>
      <c r="F44" s="286" t="str">
        <f t="shared" si="15"/>
        <v/>
      </c>
      <c r="G44" s="115"/>
      <c r="H44" s="33"/>
      <c r="J44" s="75"/>
      <c r="K44" s="188" t="s">
        <v>29</v>
      </c>
      <c r="L44" s="189"/>
      <c r="M44" s="189"/>
      <c r="N44" s="189"/>
      <c r="O44" s="174" t="str">
        <f>IF(G53=0,"",G53)</f>
        <v/>
      </c>
      <c r="P44" s="75"/>
      <c r="R44" s="1">
        <v>40</v>
      </c>
      <c r="T44" s="262" t="str">
        <f t="shared" si="14"/>
        <v/>
      </c>
      <c r="U44" s="263"/>
      <c r="V44" s="141"/>
      <c r="W44" s="142"/>
      <c r="X44" s="143" t="str">
        <f t="shared" si="13"/>
        <v/>
      </c>
      <c r="Y44" s="22"/>
    </row>
    <row r="45" spans="1:38" ht="15.75" customHeight="1" x14ac:dyDescent="0.15">
      <c r="A45" s="22"/>
      <c r="B45" s="219"/>
      <c r="C45" s="251"/>
      <c r="D45" s="47"/>
      <c r="E45" s="56"/>
      <c r="F45" s="114" t="str">
        <f>IF(E45="","",D45*E45)</f>
        <v/>
      </c>
      <c r="G45" s="115"/>
      <c r="H45" s="33"/>
      <c r="J45" s="75"/>
      <c r="K45" s="182" t="str">
        <f t="shared" ref="K45:K50" si="16">IF(AD35="","",AD35)</f>
        <v/>
      </c>
      <c r="L45" s="183"/>
      <c r="M45" s="183"/>
      <c r="N45" s="183"/>
      <c r="O45" s="175" t="str">
        <f t="shared" ref="O45:O50" si="17">IF(AH35="","",AH35)</f>
        <v/>
      </c>
      <c r="P45" s="75"/>
      <c r="R45" s="1">
        <v>41</v>
      </c>
      <c r="T45" s="262" t="str">
        <f t="shared" si="14"/>
        <v/>
      </c>
      <c r="U45" s="263"/>
      <c r="V45" s="141"/>
      <c r="W45" s="142"/>
      <c r="X45" s="143" t="str">
        <f t="shared" si="13"/>
        <v/>
      </c>
      <c r="Y45" s="22"/>
    </row>
    <row r="46" spans="1:38" ht="15.75" customHeight="1" x14ac:dyDescent="0.15">
      <c r="A46" s="22"/>
      <c r="B46" s="219"/>
      <c r="C46" s="251"/>
      <c r="D46" s="47"/>
      <c r="E46" s="56"/>
      <c r="F46" s="114" t="str">
        <f t="shared" si="15"/>
        <v/>
      </c>
      <c r="G46" s="115"/>
      <c r="H46" s="33"/>
      <c r="J46" s="75"/>
      <c r="K46" s="182" t="str">
        <f>IF(AD36="","",AD36)</f>
        <v/>
      </c>
      <c r="L46" s="183"/>
      <c r="M46" s="183"/>
      <c r="N46" s="183"/>
      <c r="O46" s="175" t="str">
        <f t="shared" si="17"/>
        <v/>
      </c>
      <c r="P46" s="75"/>
      <c r="R46" s="1">
        <v>42</v>
      </c>
      <c r="T46" s="262" t="str">
        <f t="shared" si="14"/>
        <v/>
      </c>
      <c r="U46" s="263"/>
      <c r="V46" s="141"/>
      <c r="W46" s="142"/>
      <c r="X46" s="143" t="str">
        <f t="shared" si="13"/>
        <v/>
      </c>
      <c r="Y46" s="22"/>
    </row>
    <row r="47" spans="1:38" ht="15.75" customHeight="1" x14ac:dyDescent="0.15">
      <c r="A47" s="22"/>
      <c r="B47" s="219" t="s">
        <v>97</v>
      </c>
      <c r="C47" s="251"/>
      <c r="D47" s="47">
        <v>15000</v>
      </c>
      <c r="E47" s="48"/>
      <c r="F47" s="114" t="str">
        <f t="shared" si="15"/>
        <v/>
      </c>
      <c r="G47" s="115" t="s">
        <v>73</v>
      </c>
      <c r="H47" s="33"/>
      <c r="J47" s="75"/>
      <c r="K47" s="182" t="str">
        <f t="shared" si="16"/>
        <v/>
      </c>
      <c r="L47" s="183"/>
      <c r="M47" s="183"/>
      <c r="N47" s="183"/>
      <c r="O47" s="175" t="str">
        <f t="shared" si="17"/>
        <v/>
      </c>
      <c r="P47" s="75"/>
      <c r="R47" s="1">
        <v>43</v>
      </c>
      <c r="T47" s="262" t="str">
        <f t="shared" si="14"/>
        <v/>
      </c>
      <c r="U47" s="263"/>
      <c r="V47" s="141"/>
      <c r="W47" s="142"/>
      <c r="X47" s="143" t="str">
        <f t="shared" si="13"/>
        <v/>
      </c>
      <c r="Y47" s="22"/>
    </row>
    <row r="48" spans="1:38" ht="15.75" customHeight="1" x14ac:dyDescent="0.15">
      <c r="A48" s="22"/>
      <c r="B48" s="219" t="s">
        <v>98</v>
      </c>
      <c r="C48" s="251"/>
      <c r="D48" s="47">
        <v>10000</v>
      </c>
      <c r="E48" s="48"/>
      <c r="F48" s="114" t="str">
        <f t="shared" si="15"/>
        <v/>
      </c>
      <c r="G48" s="115" t="s">
        <v>74</v>
      </c>
      <c r="H48" s="33"/>
      <c r="J48" s="75"/>
      <c r="K48" s="182" t="str">
        <f t="shared" si="16"/>
        <v/>
      </c>
      <c r="L48" s="183"/>
      <c r="M48" s="183"/>
      <c r="N48" s="183"/>
      <c r="O48" s="175" t="str">
        <f t="shared" si="17"/>
        <v/>
      </c>
      <c r="P48" s="75"/>
      <c r="R48" s="1">
        <v>44</v>
      </c>
      <c r="T48" s="262" t="str">
        <f t="shared" si="14"/>
        <v/>
      </c>
      <c r="U48" s="263"/>
      <c r="V48" s="141"/>
      <c r="W48" s="142"/>
      <c r="X48" s="143" t="str">
        <f t="shared" si="13"/>
        <v/>
      </c>
      <c r="Y48" s="22"/>
    </row>
    <row r="49" spans="1:39" ht="15.75" customHeight="1" x14ac:dyDescent="0.15">
      <c r="A49" s="22"/>
      <c r="B49" s="219"/>
      <c r="C49" s="251"/>
      <c r="D49" s="47"/>
      <c r="E49" s="56"/>
      <c r="F49" s="114" t="str">
        <f>IF(E49="","",D49*E49)</f>
        <v/>
      </c>
      <c r="G49" s="115"/>
      <c r="H49" s="33"/>
      <c r="J49" s="75"/>
      <c r="K49" s="182" t="str">
        <f t="shared" si="16"/>
        <v/>
      </c>
      <c r="L49" s="183"/>
      <c r="M49" s="183"/>
      <c r="N49" s="183"/>
      <c r="O49" s="175" t="str">
        <f t="shared" si="17"/>
        <v/>
      </c>
      <c r="P49" s="75"/>
      <c r="R49" s="1">
        <v>45</v>
      </c>
      <c r="T49" s="262" t="str">
        <f t="shared" si="14"/>
        <v/>
      </c>
      <c r="U49" s="263"/>
      <c r="V49" s="141"/>
      <c r="W49" s="142"/>
      <c r="X49" s="143" t="str">
        <f t="shared" si="13"/>
        <v/>
      </c>
      <c r="Y49" s="22"/>
      <c r="AA49" s="1">
        <v>1</v>
      </c>
    </row>
    <row r="50" spans="1:39" ht="15.75" customHeight="1" x14ac:dyDescent="0.15">
      <c r="A50" s="22"/>
      <c r="B50" s="219"/>
      <c r="C50" s="251"/>
      <c r="D50" s="47"/>
      <c r="E50" s="56"/>
      <c r="F50" s="114" t="str">
        <f t="shared" si="15"/>
        <v/>
      </c>
      <c r="G50" s="115"/>
      <c r="H50" s="33"/>
      <c r="J50" s="75"/>
      <c r="K50" s="182" t="str">
        <f t="shared" si="16"/>
        <v/>
      </c>
      <c r="L50" s="183"/>
      <c r="M50" s="183"/>
      <c r="N50" s="183"/>
      <c r="O50" s="175" t="str">
        <f t="shared" si="17"/>
        <v/>
      </c>
      <c r="P50" s="75"/>
      <c r="R50" s="1">
        <v>46</v>
      </c>
      <c r="T50" s="262" t="str">
        <f t="shared" si="14"/>
        <v/>
      </c>
      <c r="U50" s="263"/>
      <c r="V50" s="141"/>
      <c r="W50" s="142"/>
      <c r="X50" s="143" t="str">
        <f t="shared" si="13"/>
        <v/>
      </c>
      <c r="Y50" s="22" t="s">
        <v>132</v>
      </c>
      <c r="AA50" s="1">
        <v>2</v>
      </c>
    </row>
    <row r="51" spans="1:39" ht="15.75" customHeight="1" x14ac:dyDescent="0.15">
      <c r="A51" s="22"/>
      <c r="B51" s="219"/>
      <c r="C51" s="251"/>
      <c r="D51" s="47"/>
      <c r="E51" s="56"/>
      <c r="F51" s="114" t="str">
        <f t="shared" si="15"/>
        <v/>
      </c>
      <c r="G51" s="115"/>
      <c r="H51" s="33"/>
      <c r="J51" s="75"/>
      <c r="K51" s="228" t="s">
        <v>12</v>
      </c>
      <c r="L51" s="120" t="s">
        <v>24</v>
      </c>
      <c r="M51" s="192">
        <f ca="1">IF(Y91="","",Y91)</f>
        <v>0</v>
      </c>
      <c r="N51" s="229"/>
      <c r="O51" s="176">
        <f ca="1">IF(T91="","",T91)</f>
        <v>0</v>
      </c>
      <c r="P51" s="75"/>
      <c r="T51" s="262"/>
      <c r="U51" s="263"/>
      <c r="V51" s="141"/>
      <c r="W51" s="142"/>
      <c r="X51" s="143"/>
      <c r="Y51" s="22"/>
      <c r="AA51" s="1">
        <v>3</v>
      </c>
    </row>
    <row r="52" spans="1:39" ht="15.75" customHeight="1" x14ac:dyDescent="0.15">
      <c r="A52" s="22"/>
      <c r="B52" s="222"/>
      <c r="C52" s="252"/>
      <c r="D52" s="65"/>
      <c r="E52" s="66"/>
      <c r="F52" s="119" t="str">
        <f t="shared" si="15"/>
        <v/>
      </c>
      <c r="G52" s="198"/>
      <c r="H52" s="33"/>
      <c r="J52" s="75"/>
      <c r="K52" s="230" t="s">
        <v>7</v>
      </c>
      <c r="L52" s="121" t="s">
        <v>25</v>
      </c>
      <c r="M52" s="193">
        <f ca="1">IF(V91="","",V91)</f>
        <v>0</v>
      </c>
      <c r="N52" s="231"/>
      <c r="O52" s="177"/>
      <c r="P52" s="75"/>
      <c r="T52" s="144"/>
      <c r="U52" s="144"/>
      <c r="V52" s="145"/>
      <c r="W52" s="146"/>
      <c r="X52" s="146"/>
      <c r="AA52" s="1">
        <v>4</v>
      </c>
    </row>
    <row r="53" spans="1:39" ht="30" customHeight="1" thickBot="1" x14ac:dyDescent="0.2">
      <c r="A53" s="22"/>
      <c r="D53" s="233" t="s">
        <v>22</v>
      </c>
      <c r="E53" s="234"/>
      <c r="F53" s="234"/>
      <c r="G53" s="213">
        <f>SUM(F43:F52)</f>
        <v>0</v>
      </c>
      <c r="H53" s="33"/>
      <c r="J53" s="75"/>
      <c r="K53" s="81"/>
      <c r="L53" s="238" t="s">
        <v>27</v>
      </c>
      <c r="M53" s="239"/>
      <c r="N53" s="239"/>
      <c r="O53" s="232">
        <f>SUM(O42:O50)</f>
        <v>0</v>
      </c>
      <c r="P53" s="75"/>
      <c r="T53" s="146"/>
      <c r="U53" s="146"/>
      <c r="V53" s="145"/>
      <c r="W53" s="146"/>
      <c r="X53" s="146"/>
      <c r="AA53" s="1">
        <v>5</v>
      </c>
      <c r="AE53" s="78"/>
      <c r="AF53" s="78"/>
      <c r="AG53" s="78"/>
      <c r="AH53" s="78"/>
      <c r="AI53" s="78"/>
      <c r="AJ53" s="78"/>
      <c r="AK53" s="78"/>
      <c r="AL53" s="78"/>
      <c r="AM53" s="78"/>
    </row>
    <row r="54" spans="1:39" ht="15.75" customHeight="1" thickTop="1" x14ac:dyDescent="0.15">
      <c r="A54" s="70"/>
      <c r="B54" s="71"/>
      <c r="C54" s="71"/>
      <c r="D54" s="71"/>
      <c r="E54" s="71"/>
      <c r="F54" s="71"/>
      <c r="G54" s="71"/>
      <c r="H54" s="72"/>
      <c r="J54" s="75"/>
      <c r="K54" s="85"/>
      <c r="L54" s="75"/>
      <c r="M54" s="75"/>
      <c r="N54" s="75"/>
      <c r="O54" s="75"/>
      <c r="P54" s="75"/>
      <c r="T54" s="146"/>
      <c r="U54" s="146"/>
      <c r="V54" s="145"/>
      <c r="W54" s="146"/>
      <c r="X54" s="146"/>
      <c r="AA54" s="1">
        <v>6</v>
      </c>
      <c r="AE54" s="267"/>
      <c r="AF54" s="267"/>
      <c r="AG54" s="78"/>
      <c r="AH54" s="78"/>
      <c r="AI54" s="78"/>
      <c r="AJ54" s="78"/>
      <c r="AK54" s="78"/>
      <c r="AL54" s="78"/>
      <c r="AM54" s="78"/>
    </row>
    <row r="55" spans="1:39" ht="9.75" customHeight="1" x14ac:dyDescent="0.15">
      <c r="T55" s="146"/>
      <c r="U55" s="146"/>
      <c r="V55" s="145"/>
      <c r="W55" s="146"/>
      <c r="X55" s="146"/>
      <c r="AB55" s="1">
        <v>1</v>
      </c>
      <c r="AE55" s="267"/>
      <c r="AF55" s="267"/>
      <c r="AG55" s="78"/>
      <c r="AH55" s="78"/>
      <c r="AI55" s="78"/>
      <c r="AJ55" s="78"/>
      <c r="AK55" s="78"/>
      <c r="AL55" s="78"/>
      <c r="AM55" s="78"/>
    </row>
    <row r="56" spans="1:39" ht="27.75" customHeight="1" x14ac:dyDescent="0.15">
      <c r="B56" s="259" t="s">
        <v>140</v>
      </c>
      <c r="C56" s="169"/>
      <c r="D56" s="169"/>
      <c r="E56" s="169"/>
      <c r="F56" s="169"/>
      <c r="G56" s="169"/>
      <c r="H56" s="169"/>
      <c r="I56" s="169"/>
      <c r="J56" s="169"/>
      <c r="K56" s="169"/>
      <c r="L56" s="169"/>
      <c r="M56" s="169"/>
      <c r="N56" s="169"/>
      <c r="O56" s="169"/>
      <c r="T56" s="279" t="s">
        <v>3</v>
      </c>
      <c r="U56" s="280"/>
      <c r="V56" s="147" t="s">
        <v>4</v>
      </c>
      <c r="W56" s="148" t="s">
        <v>2</v>
      </c>
      <c r="X56" s="149" t="s">
        <v>5</v>
      </c>
      <c r="Y56" s="15"/>
      <c r="Z56" s="95"/>
      <c r="AA56" s="90"/>
      <c r="AB56" s="129"/>
      <c r="AC56" s="130"/>
      <c r="AE56" s="80"/>
      <c r="AF56" s="80"/>
      <c r="AG56" s="78"/>
      <c r="AH56" s="78"/>
      <c r="AI56" s="78"/>
      <c r="AJ56" s="78"/>
      <c r="AK56" s="78"/>
      <c r="AL56" s="78"/>
      <c r="AM56" s="78"/>
    </row>
    <row r="57" spans="1:39" ht="8.25" customHeight="1" x14ac:dyDescent="0.15">
      <c r="H57" s="73"/>
      <c r="R57" s="1">
        <v>1</v>
      </c>
      <c r="T57" s="262" t="str">
        <f t="shared" ref="T57:T63" si="18">IF(X57="","",B43)</f>
        <v/>
      </c>
      <c r="U57" s="263"/>
      <c r="V57" s="141"/>
      <c r="W57" s="142"/>
      <c r="X57" s="143" t="str">
        <f>F43</f>
        <v/>
      </c>
      <c r="Y57" s="22" t="s">
        <v>133</v>
      </c>
      <c r="Z57" s="122"/>
      <c r="AA57" s="90"/>
      <c r="AB57" s="131"/>
      <c r="AC57" s="132"/>
      <c r="AE57" s="84"/>
      <c r="AF57" s="84"/>
      <c r="AG57" s="84"/>
      <c r="AH57" s="84"/>
      <c r="AI57" s="84"/>
      <c r="AJ57" s="84"/>
      <c r="AK57" s="84"/>
      <c r="AL57" s="78"/>
      <c r="AM57" s="78"/>
    </row>
    <row r="58" spans="1:39" ht="26.1" customHeight="1" x14ac:dyDescent="0.15">
      <c r="B58" s="31"/>
      <c r="C58" s="167" t="s">
        <v>135</v>
      </c>
      <c r="D58" s="167"/>
      <c r="E58" s="167"/>
      <c r="F58" s="167"/>
      <c r="G58" s="167"/>
      <c r="H58" s="167"/>
      <c r="I58" s="167"/>
      <c r="J58" s="167"/>
      <c r="K58" s="167"/>
      <c r="L58" s="167"/>
      <c r="M58" s="167"/>
      <c r="N58" s="167"/>
      <c r="O58" s="168"/>
      <c r="R58" s="1">
        <v>2</v>
      </c>
      <c r="T58" s="262" t="str">
        <f t="shared" si="18"/>
        <v/>
      </c>
      <c r="U58" s="263"/>
      <c r="V58" s="141"/>
      <c r="W58" s="142"/>
      <c r="X58" s="143" t="str">
        <f t="shared" ref="X58:X63" si="19">F44</f>
        <v/>
      </c>
      <c r="Y58" s="22"/>
      <c r="Z58" s="122"/>
      <c r="AA58" s="90"/>
      <c r="AB58" s="129"/>
      <c r="AC58" s="130"/>
      <c r="AE58" s="268"/>
      <c r="AF58" s="268"/>
      <c r="AG58" s="268"/>
      <c r="AH58" s="268"/>
      <c r="AI58" s="268"/>
      <c r="AJ58" s="268"/>
      <c r="AK58" s="268"/>
      <c r="AL58" s="78"/>
      <c r="AM58" s="78"/>
    </row>
    <row r="59" spans="1:39" ht="26.1" customHeight="1" x14ac:dyDescent="0.15">
      <c r="B59" s="22"/>
      <c r="C59" s="163" t="s">
        <v>136</v>
      </c>
      <c r="D59" s="163"/>
      <c r="E59" s="163"/>
      <c r="F59" s="163"/>
      <c r="G59" s="163"/>
      <c r="H59" s="163"/>
      <c r="I59" s="163"/>
      <c r="J59" s="163"/>
      <c r="K59" s="163"/>
      <c r="L59" s="163"/>
      <c r="M59" s="163"/>
      <c r="N59" s="163"/>
      <c r="O59" s="164"/>
      <c r="R59" s="1">
        <v>3</v>
      </c>
      <c r="T59" s="262" t="str">
        <f t="shared" si="18"/>
        <v/>
      </c>
      <c r="U59" s="263"/>
      <c r="V59" s="141"/>
      <c r="W59" s="142"/>
      <c r="X59" s="143" t="str">
        <f t="shared" si="19"/>
        <v/>
      </c>
      <c r="Y59" s="22"/>
      <c r="Z59" s="122"/>
      <c r="AA59" s="90"/>
      <c r="AB59" s="131"/>
      <c r="AC59" s="132"/>
      <c r="AE59" s="268"/>
      <c r="AF59" s="268"/>
      <c r="AG59" s="268"/>
      <c r="AH59" s="268"/>
      <c r="AI59" s="268"/>
      <c r="AJ59" s="268"/>
      <c r="AK59" s="268"/>
      <c r="AL59" s="78"/>
      <c r="AM59" s="78"/>
    </row>
    <row r="60" spans="1:39" ht="26.1" customHeight="1" x14ac:dyDescent="0.15">
      <c r="B60" s="22"/>
      <c r="C60" s="163" t="s">
        <v>137</v>
      </c>
      <c r="D60" s="163"/>
      <c r="E60" s="163"/>
      <c r="F60" s="163"/>
      <c r="G60" s="163"/>
      <c r="H60" s="163"/>
      <c r="I60" s="163"/>
      <c r="J60" s="163"/>
      <c r="K60" s="163"/>
      <c r="L60" s="163"/>
      <c r="M60" s="163"/>
      <c r="N60" s="163"/>
      <c r="O60" s="164"/>
      <c r="R60" s="1">
        <v>4</v>
      </c>
      <c r="T60" s="262" t="str">
        <f t="shared" si="18"/>
        <v/>
      </c>
      <c r="U60" s="263"/>
      <c r="V60" s="141"/>
      <c r="W60" s="142"/>
      <c r="X60" s="143" t="str">
        <f t="shared" si="19"/>
        <v/>
      </c>
      <c r="Y60" s="22"/>
      <c r="Z60" s="122"/>
      <c r="AA60" s="90"/>
      <c r="AB60" s="129"/>
      <c r="AC60" s="130"/>
      <c r="AE60" s="78"/>
      <c r="AF60" s="78"/>
      <c r="AG60" s="78"/>
      <c r="AH60" s="78"/>
      <c r="AI60" s="78"/>
      <c r="AJ60" s="78"/>
      <c r="AK60" s="78"/>
      <c r="AL60" s="78"/>
      <c r="AM60" s="78"/>
    </row>
    <row r="61" spans="1:39" ht="26.1" customHeight="1" x14ac:dyDescent="0.15">
      <c r="B61" s="86"/>
      <c r="C61" s="163" t="s">
        <v>138</v>
      </c>
      <c r="D61" s="163"/>
      <c r="E61" s="163"/>
      <c r="F61" s="163"/>
      <c r="G61" s="163"/>
      <c r="H61" s="163"/>
      <c r="I61" s="163"/>
      <c r="J61" s="163"/>
      <c r="K61" s="163"/>
      <c r="L61" s="163"/>
      <c r="M61" s="163"/>
      <c r="N61" s="163"/>
      <c r="O61" s="164"/>
      <c r="R61" s="1">
        <v>5</v>
      </c>
      <c r="T61" s="262" t="str">
        <f t="shared" si="18"/>
        <v/>
      </c>
      <c r="U61" s="263"/>
      <c r="V61" s="141"/>
      <c r="W61" s="142"/>
      <c r="X61" s="143" t="str">
        <f t="shared" si="19"/>
        <v/>
      </c>
      <c r="Y61" s="22"/>
      <c r="Z61" s="122"/>
      <c r="AA61" s="90"/>
      <c r="AB61" s="131"/>
      <c r="AC61" s="132"/>
    </row>
    <row r="62" spans="1:39" ht="26.1" customHeight="1" x14ac:dyDescent="0.15">
      <c r="B62" s="87"/>
      <c r="C62" s="165" t="s">
        <v>142</v>
      </c>
      <c r="D62" s="165"/>
      <c r="E62" s="165"/>
      <c r="F62" s="165"/>
      <c r="G62" s="165"/>
      <c r="H62" s="165"/>
      <c r="I62" s="165"/>
      <c r="J62" s="165"/>
      <c r="K62" s="165"/>
      <c r="L62" s="165"/>
      <c r="M62" s="165"/>
      <c r="N62" s="165"/>
      <c r="O62" s="166"/>
      <c r="R62" s="1">
        <v>6</v>
      </c>
      <c r="T62" s="262" t="str">
        <f t="shared" si="18"/>
        <v/>
      </c>
      <c r="U62" s="263"/>
      <c r="V62" s="141"/>
      <c r="W62" s="142"/>
      <c r="X62" s="143" t="str">
        <f t="shared" si="19"/>
        <v/>
      </c>
      <c r="Y62" s="22"/>
      <c r="Z62" s="122"/>
      <c r="AA62" s="90"/>
      <c r="AB62" s="129"/>
      <c r="AC62" s="130"/>
      <c r="AE62" s="78"/>
      <c r="AF62" s="78"/>
      <c r="AG62" s="78"/>
      <c r="AH62" s="78"/>
      <c r="AI62" s="78"/>
      <c r="AJ62" s="78"/>
      <c r="AK62" s="78"/>
      <c r="AL62" s="78"/>
      <c r="AM62" s="78"/>
    </row>
    <row r="63" spans="1:39" ht="12" x14ac:dyDescent="0.15">
      <c r="R63" s="1">
        <v>7</v>
      </c>
      <c r="T63" s="262" t="str">
        <f t="shared" si="18"/>
        <v/>
      </c>
      <c r="U63" s="263"/>
      <c r="V63" s="141"/>
      <c r="W63" s="142"/>
      <c r="X63" s="143" t="str">
        <f t="shared" si="19"/>
        <v/>
      </c>
      <c r="Y63" s="22"/>
      <c r="Z63" s="122"/>
      <c r="AA63" s="90"/>
      <c r="AB63" s="131"/>
      <c r="AC63" s="132"/>
      <c r="AE63" s="273"/>
      <c r="AF63" s="273"/>
      <c r="AG63" s="78"/>
      <c r="AH63" s="78"/>
      <c r="AI63" s="78"/>
      <c r="AJ63" s="78"/>
      <c r="AK63" s="78"/>
      <c r="AL63" s="78"/>
      <c r="AM63" s="78"/>
    </row>
    <row r="64" spans="1:39" ht="12" x14ac:dyDescent="0.15">
      <c r="T64" s="150"/>
      <c r="U64" s="151"/>
      <c r="V64" s="141"/>
      <c r="W64" s="142"/>
      <c r="X64" s="143"/>
      <c r="Y64" s="22"/>
      <c r="Z64" s="122"/>
      <c r="AA64" s="90"/>
      <c r="AB64" s="131"/>
      <c r="AC64" s="132"/>
      <c r="AE64" s="273"/>
      <c r="AF64" s="273"/>
      <c r="AG64" s="78"/>
      <c r="AH64" s="78"/>
      <c r="AI64" s="78"/>
      <c r="AJ64" s="78"/>
      <c r="AK64" s="78"/>
      <c r="AL64" s="78"/>
      <c r="AM64" s="78"/>
    </row>
    <row r="65" spans="18:39" ht="12" x14ac:dyDescent="0.15">
      <c r="R65" s="1">
        <v>8</v>
      </c>
      <c r="T65" s="262" t="str">
        <f>IF(X65="","",B50)</f>
        <v/>
      </c>
      <c r="U65" s="263"/>
      <c r="V65" s="141"/>
      <c r="W65" s="142"/>
      <c r="X65" s="143" t="str">
        <f>F50</f>
        <v/>
      </c>
      <c r="Y65" s="22"/>
      <c r="Z65" s="122"/>
      <c r="AA65" s="90"/>
      <c r="AB65" s="129"/>
      <c r="AC65" s="130"/>
      <c r="AE65" s="273"/>
      <c r="AF65" s="273"/>
      <c r="AG65" s="78"/>
      <c r="AH65" s="78"/>
      <c r="AI65" s="78"/>
      <c r="AJ65" s="78"/>
      <c r="AK65" s="78"/>
      <c r="AL65" s="78"/>
      <c r="AM65" s="78"/>
    </row>
    <row r="66" spans="18:39" ht="12" x14ac:dyDescent="0.15">
      <c r="R66" s="1">
        <v>9</v>
      </c>
      <c r="T66" s="262" t="str">
        <f>IF(X66="","",B51)</f>
        <v/>
      </c>
      <c r="U66" s="263"/>
      <c r="V66" s="141"/>
      <c r="W66" s="142"/>
      <c r="X66" s="143" t="str">
        <f>F51</f>
        <v/>
      </c>
      <c r="Y66" s="22"/>
      <c r="Z66" s="122"/>
      <c r="AA66" s="90"/>
      <c r="AB66" s="3"/>
      <c r="AC66" s="130"/>
      <c r="AE66" s="78"/>
      <c r="AF66" s="78"/>
      <c r="AG66" s="78"/>
      <c r="AH66" s="78"/>
      <c r="AI66" s="78"/>
      <c r="AJ66" s="78"/>
      <c r="AK66" s="78"/>
      <c r="AL66" s="78"/>
      <c r="AM66" s="78"/>
    </row>
    <row r="67" spans="18:39" ht="12" x14ac:dyDescent="0.15">
      <c r="R67" s="1">
        <v>10</v>
      </c>
      <c r="T67" s="262" t="str">
        <f>IF(X67="","",B52)</f>
        <v/>
      </c>
      <c r="U67" s="263"/>
      <c r="V67" s="141"/>
      <c r="W67" s="142"/>
      <c r="X67" s="143" t="str">
        <f>F52</f>
        <v/>
      </c>
      <c r="Y67" s="22" t="s">
        <v>134</v>
      </c>
      <c r="Z67" s="123"/>
      <c r="AA67" s="30"/>
      <c r="AB67" s="3"/>
      <c r="AC67" s="132"/>
      <c r="AE67" s="89"/>
      <c r="AF67" s="89"/>
      <c r="AG67" s="89"/>
      <c r="AH67" s="89"/>
      <c r="AI67" s="89"/>
      <c r="AJ67" s="89"/>
      <c r="AK67" s="89"/>
      <c r="AL67" s="78"/>
      <c r="AM67" s="78"/>
    </row>
    <row r="68" spans="18:39" ht="12" customHeight="1" x14ac:dyDescent="0.15">
      <c r="T68" s="235"/>
      <c r="U68" s="235"/>
      <c r="V68" s="236"/>
      <c r="W68" s="237"/>
      <c r="X68" s="237"/>
      <c r="AA68" s="90"/>
      <c r="AB68" s="3"/>
      <c r="AC68" s="130"/>
      <c r="AD68" s="90"/>
      <c r="AE68" s="268"/>
      <c r="AF68" s="268"/>
      <c r="AG68" s="268"/>
      <c r="AH68" s="268"/>
      <c r="AI68" s="268"/>
      <c r="AJ68" s="268"/>
      <c r="AK68" s="268"/>
      <c r="AL68" s="78"/>
      <c r="AM68" s="78"/>
    </row>
    <row r="69" spans="18:39" ht="12" customHeight="1" x14ac:dyDescent="0.15">
      <c r="T69" s="73"/>
      <c r="U69" s="73"/>
      <c r="AA69" s="30"/>
      <c r="AB69" s="3"/>
      <c r="AC69" s="132"/>
      <c r="AD69" s="90"/>
      <c r="AE69" s="268"/>
      <c r="AF69" s="268"/>
      <c r="AG69" s="268"/>
      <c r="AH69" s="268"/>
      <c r="AI69" s="268"/>
      <c r="AJ69" s="268"/>
      <c r="AK69" s="268"/>
      <c r="AL69" s="78"/>
      <c r="AM69" s="78"/>
    </row>
    <row r="70" spans="18:39" ht="12" customHeight="1" x14ac:dyDescent="0.15">
      <c r="T70" s="73"/>
      <c r="U70" s="73"/>
      <c r="AA70" s="31"/>
      <c r="AB70" s="136">
        <v>0</v>
      </c>
      <c r="AC70" s="137" t="s">
        <v>123</v>
      </c>
      <c r="AD70" s="90"/>
      <c r="AE70" s="78"/>
      <c r="AF70" s="78"/>
      <c r="AG70" s="78"/>
      <c r="AH70" s="78"/>
      <c r="AI70" s="78"/>
      <c r="AJ70" s="78"/>
      <c r="AK70" s="78"/>
      <c r="AL70" s="78"/>
      <c r="AM70" s="78"/>
    </row>
    <row r="71" spans="18:39" ht="12" customHeight="1" x14ac:dyDescent="0.15">
      <c r="T71" s="73"/>
      <c r="U71" s="73"/>
      <c r="AA71" s="22" t="s">
        <v>81</v>
      </c>
      <c r="AB71" s="134">
        <v>15400</v>
      </c>
      <c r="AC71" s="138" t="s">
        <v>90</v>
      </c>
      <c r="AE71" s="78"/>
      <c r="AF71" s="78"/>
      <c r="AG71" s="78"/>
      <c r="AH71" s="78"/>
      <c r="AI71" s="78"/>
      <c r="AJ71" s="78"/>
      <c r="AK71" s="78"/>
      <c r="AL71" s="78"/>
      <c r="AM71" s="78"/>
    </row>
    <row r="72" spans="18:39" ht="12" customHeight="1" x14ac:dyDescent="0.15">
      <c r="T72" s="73"/>
      <c r="U72" s="73"/>
      <c r="AA72" s="22"/>
      <c r="AB72" s="135">
        <v>19800</v>
      </c>
      <c r="AC72" s="138" t="s">
        <v>91</v>
      </c>
    </row>
    <row r="73" spans="18:39" ht="12" customHeight="1" x14ac:dyDescent="0.15">
      <c r="T73" s="73"/>
      <c r="U73" s="73"/>
      <c r="AA73" s="22"/>
      <c r="AB73" s="3">
        <v>18480</v>
      </c>
      <c r="AC73" s="138" t="s">
        <v>92</v>
      </c>
      <c r="AE73" s="274"/>
      <c r="AF73" s="274"/>
      <c r="AG73" s="78"/>
      <c r="AH73" s="264"/>
      <c r="AI73" s="264"/>
      <c r="AJ73" s="270"/>
      <c r="AK73" s="270"/>
      <c r="AL73" s="270"/>
      <c r="AM73" s="92"/>
    </row>
    <row r="74" spans="18:39" ht="12.75" customHeight="1" x14ac:dyDescent="0.15">
      <c r="T74" s="73"/>
      <c r="U74" s="73"/>
      <c r="AA74" s="70"/>
      <c r="AB74" s="139">
        <v>23760</v>
      </c>
      <c r="AC74" s="140" t="s">
        <v>93</v>
      </c>
      <c r="AE74" s="274"/>
      <c r="AF74" s="274"/>
      <c r="AG74" s="78"/>
      <c r="AH74" s="264"/>
      <c r="AI74" s="264"/>
      <c r="AJ74" s="270"/>
      <c r="AK74" s="270"/>
      <c r="AL74" s="270"/>
      <c r="AM74" s="92"/>
    </row>
    <row r="75" spans="18:39" ht="12.75" customHeight="1" x14ac:dyDescent="0.15">
      <c r="AA75" s="22" t="s">
        <v>82</v>
      </c>
      <c r="AB75" s="94">
        <v>0</v>
      </c>
      <c r="AC75" s="133" t="s">
        <v>99</v>
      </c>
      <c r="AE75" s="78"/>
      <c r="AF75" s="78"/>
      <c r="AG75" s="78"/>
      <c r="AH75" s="78"/>
      <c r="AI75" s="78"/>
      <c r="AJ75" s="78"/>
      <c r="AK75" s="78"/>
      <c r="AL75" s="78"/>
      <c r="AM75" s="78"/>
    </row>
    <row r="76" spans="18:39" ht="12.75" customHeight="1" x14ac:dyDescent="0.15">
      <c r="T76" s="73"/>
      <c r="U76" s="73"/>
      <c r="AA76" s="22"/>
      <c r="AB76" s="57">
        <v>5500</v>
      </c>
      <c r="AC76" s="91" t="s">
        <v>95</v>
      </c>
      <c r="AE76" s="266"/>
      <c r="AF76" s="266"/>
      <c r="AG76" s="266"/>
      <c r="AH76" s="266"/>
      <c r="AI76" s="267"/>
      <c r="AJ76" s="267"/>
      <c r="AK76" s="267"/>
      <c r="AL76" s="267"/>
      <c r="AM76" s="78"/>
    </row>
    <row r="77" spans="18:39" ht="12.75" customHeight="1" x14ac:dyDescent="0.15">
      <c r="T77" s="73"/>
      <c r="U77" s="73"/>
      <c r="AA77" s="22"/>
      <c r="AB77" s="47">
        <v>9240</v>
      </c>
      <c r="AC77" s="91" t="s">
        <v>94</v>
      </c>
      <c r="AE77" s="268"/>
      <c r="AF77" s="268"/>
      <c r="AG77" s="268"/>
      <c r="AH77" s="268"/>
      <c r="AI77" s="268"/>
      <c r="AJ77" s="268"/>
      <c r="AK77" s="268"/>
      <c r="AL77" s="268"/>
      <c r="AM77" s="78"/>
    </row>
    <row r="78" spans="18:39" ht="12.75" customHeight="1" x14ac:dyDescent="0.15">
      <c r="T78" s="73"/>
      <c r="U78" s="73"/>
      <c r="AA78" s="70"/>
      <c r="AB78" s="65">
        <v>15840</v>
      </c>
      <c r="AC78" s="93" t="s">
        <v>96</v>
      </c>
      <c r="AE78" s="268"/>
      <c r="AF78" s="268"/>
      <c r="AG78" s="268"/>
      <c r="AH78" s="268"/>
      <c r="AI78" s="268"/>
      <c r="AJ78" s="268"/>
      <c r="AK78" s="268"/>
      <c r="AL78" s="268"/>
      <c r="AM78" s="78"/>
    </row>
    <row r="79" spans="18:39" ht="12.75" customHeight="1" x14ac:dyDescent="0.15">
      <c r="AA79" s="31"/>
      <c r="AB79" s="34">
        <v>3240</v>
      </c>
      <c r="AC79" s="127" t="s">
        <v>43</v>
      </c>
      <c r="AE79" s="268"/>
      <c r="AF79" s="268"/>
      <c r="AG79" s="268"/>
      <c r="AH79" s="268"/>
      <c r="AI79" s="268"/>
      <c r="AJ79" s="268"/>
      <c r="AK79" s="268"/>
      <c r="AL79" s="268"/>
      <c r="AM79" s="78"/>
    </row>
    <row r="80" spans="18:39" ht="12.75" customHeight="1" x14ac:dyDescent="0.15">
      <c r="T80" s="73"/>
      <c r="U80" s="73"/>
      <c r="AA80" s="22"/>
      <c r="AB80" s="53">
        <v>2700</v>
      </c>
      <c r="AC80" s="91" t="s">
        <v>44</v>
      </c>
      <c r="AE80" s="271"/>
      <c r="AF80" s="271"/>
      <c r="AG80" s="272"/>
      <c r="AH80" s="272"/>
      <c r="AI80" s="271"/>
      <c r="AJ80" s="271"/>
      <c r="AK80" s="272"/>
      <c r="AL80" s="272"/>
      <c r="AM80" s="78"/>
    </row>
    <row r="81" spans="20:39" ht="12.75" customHeight="1" x14ac:dyDescent="0.15">
      <c r="AA81" s="22"/>
      <c r="AB81" s="53">
        <v>1620</v>
      </c>
      <c r="AC81" s="91" t="s">
        <v>44</v>
      </c>
      <c r="AE81" s="78"/>
      <c r="AF81" s="78"/>
      <c r="AG81" s="78"/>
      <c r="AH81" s="78"/>
      <c r="AI81" s="78"/>
      <c r="AJ81" s="78"/>
      <c r="AK81" s="78"/>
      <c r="AL81" s="78"/>
      <c r="AM81" s="78"/>
    </row>
    <row r="82" spans="20:39" ht="12.75" customHeight="1" x14ac:dyDescent="0.15">
      <c r="AA82" s="22"/>
      <c r="AB82" s="57">
        <v>702</v>
      </c>
      <c r="AC82" s="91" t="s">
        <v>45</v>
      </c>
      <c r="AE82" s="266"/>
      <c r="AF82" s="266"/>
      <c r="AG82" s="266"/>
      <c r="AH82" s="266"/>
      <c r="AI82" s="267"/>
      <c r="AJ82" s="267"/>
      <c r="AK82" s="267"/>
      <c r="AL82" s="267"/>
      <c r="AM82" s="78"/>
    </row>
    <row r="83" spans="20:39" ht="10.5" customHeight="1" x14ac:dyDescent="0.15">
      <c r="AA83" s="70"/>
      <c r="AB83" s="57">
        <v>648</v>
      </c>
      <c r="AC83" s="93" t="s">
        <v>45</v>
      </c>
      <c r="AE83" s="268"/>
      <c r="AF83" s="268"/>
      <c r="AG83" s="268"/>
      <c r="AH83" s="268"/>
      <c r="AI83" s="268"/>
      <c r="AJ83" s="268"/>
      <c r="AK83" s="268"/>
      <c r="AL83" s="268"/>
      <c r="AM83" s="78"/>
    </row>
    <row r="84" spans="20:39" ht="12.75" customHeight="1" x14ac:dyDescent="0.15">
      <c r="T84" s="52" t="s">
        <v>10</v>
      </c>
      <c r="X84" s="96" t="s">
        <v>14</v>
      </c>
      <c r="AA84" s="31" t="s">
        <v>83</v>
      </c>
      <c r="AB84" s="34">
        <v>4320</v>
      </c>
      <c r="AC84" s="35" t="s">
        <v>48</v>
      </c>
      <c r="AE84" s="268"/>
      <c r="AF84" s="268"/>
      <c r="AG84" s="268"/>
      <c r="AH84" s="268"/>
      <c r="AI84" s="268"/>
      <c r="AJ84" s="268"/>
      <c r="AK84" s="268"/>
      <c r="AL84" s="268"/>
      <c r="AM84" s="78"/>
    </row>
    <row r="85" spans="20:39" ht="9.75" customHeight="1" x14ac:dyDescent="0.15">
      <c r="T85" s="240">
        <f>G36+O36+G53</f>
        <v>0</v>
      </c>
      <c r="U85" s="146"/>
      <c r="V85" s="145"/>
      <c r="W85" s="146"/>
      <c r="X85" s="142">
        <f>SUM(X77:X82)</f>
        <v>0</v>
      </c>
      <c r="Y85" s="146"/>
      <c r="AA85" s="70"/>
      <c r="AB85" s="34">
        <v>3240</v>
      </c>
      <c r="AC85" s="35" t="s">
        <v>48</v>
      </c>
      <c r="AE85" s="268"/>
      <c r="AF85" s="268"/>
      <c r="AG85" s="268"/>
      <c r="AH85" s="268"/>
      <c r="AI85" s="268"/>
      <c r="AJ85" s="268"/>
      <c r="AK85" s="268"/>
      <c r="AL85" s="268"/>
      <c r="AM85" s="78"/>
    </row>
    <row r="86" spans="20:39" ht="9.75" customHeight="1" x14ac:dyDescent="0.15">
      <c r="T86" s="146"/>
      <c r="U86" s="146"/>
      <c r="V86" s="145"/>
      <c r="W86" s="146"/>
      <c r="X86" s="146"/>
      <c r="Y86" s="146"/>
      <c r="AB86" s="125"/>
      <c r="AC86" s="126"/>
      <c r="AE86" s="268"/>
      <c r="AF86" s="268"/>
      <c r="AG86" s="269"/>
      <c r="AH86" s="269"/>
      <c r="AI86" s="268"/>
      <c r="AJ86" s="268"/>
      <c r="AK86" s="269"/>
      <c r="AL86" s="269"/>
      <c r="AM86" s="78"/>
    </row>
    <row r="87" spans="20:39" ht="9.75" customHeight="1" x14ac:dyDescent="0.15">
      <c r="T87" s="142" t="s">
        <v>8</v>
      </c>
      <c r="U87" s="241" t="s">
        <v>15</v>
      </c>
      <c r="V87" s="141" t="s">
        <v>19</v>
      </c>
      <c r="W87" s="242"/>
      <c r="X87" s="241" t="s">
        <v>17</v>
      </c>
      <c r="Y87" s="241" t="s">
        <v>23</v>
      </c>
      <c r="AB87" s="34">
        <v>61600</v>
      </c>
      <c r="AC87" s="35" t="s">
        <v>69</v>
      </c>
      <c r="AE87" s="268"/>
      <c r="AF87" s="268"/>
      <c r="AG87" s="269"/>
      <c r="AH87" s="269"/>
      <c r="AI87" s="268"/>
      <c r="AJ87" s="268"/>
      <c r="AK87" s="269"/>
      <c r="AL87" s="269"/>
      <c r="AM87" s="78"/>
    </row>
    <row r="88" spans="20:39" ht="12.75" customHeight="1" x14ac:dyDescent="0.15">
      <c r="T88" s="142" t="s">
        <v>9</v>
      </c>
      <c r="U88" s="243">
        <f ca="1">SUMIF($T$5:$U$80,T88,$X$5:$X$80)</f>
        <v>0</v>
      </c>
      <c r="V88" s="244">
        <f ca="1">ROUNDUP(U88/1.08,0)</f>
        <v>0</v>
      </c>
      <c r="W88" s="146"/>
      <c r="X88" s="245">
        <f ca="1">T85-U88</f>
        <v>0</v>
      </c>
      <c r="Y88" s="246">
        <f ca="1">ROUNDUP(X88/1.1,0)</f>
        <v>0</v>
      </c>
      <c r="AB88" s="34">
        <v>36300</v>
      </c>
      <c r="AC88" s="35" t="s">
        <v>70</v>
      </c>
      <c r="AE88" s="264"/>
      <c r="AF88" s="264"/>
      <c r="AG88" s="265"/>
      <c r="AH88" s="265"/>
      <c r="AI88" s="265"/>
      <c r="AJ88" s="78"/>
      <c r="AK88" s="78"/>
      <c r="AL88" s="78"/>
      <c r="AM88" s="78"/>
    </row>
    <row r="89" spans="20:39" ht="12.75" customHeight="1" x14ac:dyDescent="0.15">
      <c r="T89" s="146"/>
      <c r="U89" s="146"/>
      <c r="V89" s="145"/>
      <c r="W89" s="146"/>
      <c r="X89" s="146"/>
      <c r="Y89" s="146"/>
      <c r="AB89" s="34">
        <v>31900</v>
      </c>
      <c r="AC89" s="35" t="s">
        <v>71</v>
      </c>
      <c r="AE89" s="264"/>
      <c r="AF89" s="264"/>
      <c r="AG89" s="265"/>
      <c r="AH89" s="265"/>
      <c r="AI89" s="265"/>
      <c r="AJ89" s="78"/>
      <c r="AK89" s="78"/>
      <c r="AL89" s="78"/>
      <c r="AM89" s="78"/>
    </row>
    <row r="90" spans="20:39" ht="12.75" customHeight="1" x14ac:dyDescent="0.15">
      <c r="T90" s="247" t="s">
        <v>20</v>
      </c>
      <c r="U90" s="146"/>
      <c r="V90" s="248" t="s">
        <v>16</v>
      </c>
      <c r="W90" s="146"/>
      <c r="X90" s="146"/>
      <c r="Y90" s="249" t="s">
        <v>18</v>
      </c>
      <c r="AB90" s="34">
        <v>2710</v>
      </c>
      <c r="AC90" s="35" t="s">
        <v>37</v>
      </c>
    </row>
    <row r="91" spans="20:39" ht="12.75" customHeight="1" x14ac:dyDescent="0.15">
      <c r="T91" s="240">
        <f ca="1">V91+Y91</f>
        <v>0</v>
      </c>
      <c r="U91" s="146"/>
      <c r="V91" s="141">
        <f ca="1">U88-V88</f>
        <v>0</v>
      </c>
      <c r="W91" s="146"/>
      <c r="X91" s="146"/>
      <c r="Y91" s="240">
        <f ca="1">X88-Y88</f>
        <v>0</v>
      </c>
      <c r="AA91" s="82"/>
      <c r="AB91" s="34">
        <v>3348</v>
      </c>
      <c r="AC91" s="35" t="s">
        <v>76</v>
      </c>
    </row>
    <row r="92" spans="20:39" ht="12.75" customHeight="1" x14ac:dyDescent="0.15">
      <c r="T92" s="146"/>
      <c r="U92" s="146"/>
      <c r="V92" s="145"/>
      <c r="W92" s="146"/>
      <c r="X92" s="146"/>
      <c r="Y92" s="146"/>
      <c r="AA92" s="88"/>
      <c r="AB92" s="34">
        <v>2808</v>
      </c>
      <c r="AC92" s="35" t="s">
        <v>77</v>
      </c>
    </row>
    <row r="93" spans="20:39" ht="12.75" customHeight="1" x14ac:dyDescent="0.15">
      <c r="T93" s="146"/>
      <c r="U93" s="146"/>
      <c r="V93" s="145"/>
      <c r="W93" s="146"/>
      <c r="X93" s="146"/>
      <c r="Y93" s="146"/>
      <c r="AB93" s="34">
        <v>2268</v>
      </c>
      <c r="AC93" s="35" t="s">
        <v>78</v>
      </c>
    </row>
    <row r="94" spans="20:39" ht="12.75" customHeight="1" x14ac:dyDescent="0.15">
      <c r="AB94" s="34">
        <v>1728</v>
      </c>
      <c r="AC94" s="35" t="s">
        <v>79</v>
      </c>
    </row>
    <row r="95" spans="20:39" ht="12.75" customHeight="1" x14ac:dyDescent="0.15">
      <c r="AB95" s="34">
        <v>6696</v>
      </c>
      <c r="AC95" s="35" t="s">
        <v>56</v>
      </c>
    </row>
    <row r="96" spans="20:39" ht="12.75" customHeight="1" x14ac:dyDescent="0.15">
      <c r="AB96" s="34">
        <v>5616</v>
      </c>
      <c r="AC96" s="35" t="s">
        <v>57</v>
      </c>
    </row>
    <row r="97" spans="20:29" ht="12.75" customHeight="1" x14ac:dyDescent="0.15">
      <c r="AB97" s="34">
        <v>3996</v>
      </c>
      <c r="AC97" s="35" t="s">
        <v>58</v>
      </c>
    </row>
    <row r="98" spans="20:29" ht="12.75" customHeight="1" x14ac:dyDescent="0.15">
      <c r="AB98" s="34">
        <v>3850</v>
      </c>
      <c r="AC98" s="35" t="s">
        <v>59</v>
      </c>
    </row>
    <row r="99" spans="20:29" ht="12.75" customHeight="1" x14ac:dyDescent="0.15">
      <c r="AB99" s="34">
        <v>2750</v>
      </c>
      <c r="AC99" s="35" t="s">
        <v>60</v>
      </c>
    </row>
    <row r="100" spans="20:29" ht="12.75" customHeight="1" x14ac:dyDescent="0.15">
      <c r="AB100" s="34">
        <v>1650</v>
      </c>
      <c r="AC100" s="35" t="s">
        <v>61</v>
      </c>
    </row>
    <row r="101" spans="20:29" ht="12.75" customHeight="1" x14ac:dyDescent="0.15">
      <c r="V101" s="97"/>
      <c r="W101" s="98"/>
      <c r="X101" s="99"/>
      <c r="AB101" s="88">
        <v>10000</v>
      </c>
      <c r="AC101" s="100" t="s">
        <v>55</v>
      </c>
    </row>
    <row r="102" spans="20:29" ht="11.25" customHeight="1" x14ac:dyDescent="0.15">
      <c r="AB102" s="82">
        <v>5000</v>
      </c>
      <c r="AC102" s="46" t="s">
        <v>54</v>
      </c>
    </row>
    <row r="103" spans="20:29" ht="11.25" customHeight="1" x14ac:dyDescent="0.15">
      <c r="AB103" s="82" t="s">
        <v>6</v>
      </c>
      <c r="AC103" s="46" t="s">
        <v>53</v>
      </c>
    </row>
    <row r="104" spans="20:29" ht="11.25" customHeight="1" x14ac:dyDescent="0.15">
      <c r="AB104" s="82" t="s">
        <v>51</v>
      </c>
      <c r="AC104" s="46" t="s">
        <v>52</v>
      </c>
    </row>
    <row r="105" spans="20:29" ht="11.25" customHeight="1" x14ac:dyDescent="0.15"/>
    <row r="106" spans="20:29" ht="11.25" customHeight="1" x14ac:dyDescent="0.15"/>
    <row r="107" spans="20:29" ht="11.25" customHeight="1" x14ac:dyDescent="0.15">
      <c r="T107" s="101"/>
      <c r="U107" s="101"/>
    </row>
    <row r="108" spans="20:29" ht="11.25" customHeight="1" x14ac:dyDescent="0.15">
      <c r="T108" s="102"/>
    </row>
    <row r="109" spans="20:29" ht="11.25" customHeight="1" x14ac:dyDescent="0.15">
      <c r="X109" s="103"/>
    </row>
    <row r="110" spans="20:29" ht="11.25" customHeight="1" x14ac:dyDescent="0.15">
      <c r="T110" s="102"/>
    </row>
    <row r="111" spans="20:29" ht="11.25" customHeight="1" x14ac:dyDescent="0.15"/>
    <row r="112" spans="20:29" ht="11.25" customHeight="1" x14ac:dyDescent="0.15">
      <c r="U112" s="104"/>
      <c r="W112" s="104"/>
      <c r="X112" s="104"/>
      <c r="Y112" s="104"/>
    </row>
    <row r="113" spans="20:25" ht="11.25" customHeight="1" x14ac:dyDescent="0.15">
      <c r="U113" s="105"/>
      <c r="V113" s="106"/>
      <c r="X113" s="107"/>
      <c r="Y113" s="108"/>
    </row>
    <row r="114" spans="20:25" ht="11.25" customHeight="1" x14ac:dyDescent="0.15"/>
    <row r="115" spans="20:25" ht="11.25" customHeight="1" x14ac:dyDescent="0.15">
      <c r="T115" s="109"/>
      <c r="V115" s="110"/>
      <c r="Y115" s="111"/>
    </row>
    <row r="116" spans="20:25" ht="11.25" customHeight="1" x14ac:dyDescent="0.15">
      <c r="T116" s="102"/>
      <c r="Y116" s="102"/>
    </row>
    <row r="117" spans="20:25" ht="11.25" customHeight="1" x14ac:dyDescent="0.15"/>
    <row r="118" spans="20:25" ht="11.25" customHeight="1" x14ac:dyDescent="0.15"/>
    <row r="119" spans="20:25" ht="11.25" customHeight="1" x14ac:dyDescent="0.15"/>
    <row r="120" spans="20:25" ht="11.25" customHeight="1" x14ac:dyDescent="0.15"/>
    <row r="121" spans="20:25" ht="11.25" customHeight="1" x14ac:dyDescent="0.15"/>
    <row r="122" spans="20:25" ht="11.25" customHeight="1" x14ac:dyDescent="0.15"/>
    <row r="123" spans="20:25" ht="11.25" customHeight="1" x14ac:dyDescent="0.15"/>
    <row r="124" spans="20:25" ht="11.25" customHeight="1" x14ac:dyDescent="0.15"/>
    <row r="125" spans="20:25" ht="11.25" customHeight="1" x14ac:dyDescent="0.15"/>
    <row r="126" spans="20:25" ht="11.25" customHeight="1" x14ac:dyDescent="0.15"/>
    <row r="127" spans="20:25" ht="11.25" customHeight="1" x14ac:dyDescent="0.15"/>
    <row r="128" spans="20:25" ht="11.25" customHeight="1" x14ac:dyDescent="0.15"/>
    <row r="129" ht="11.25" customHeight="1" x14ac:dyDescent="0.15"/>
    <row r="130" ht="11.25" customHeight="1" x14ac:dyDescent="0.15"/>
    <row r="131" ht="11.25" customHeight="1" x14ac:dyDescent="0.15"/>
    <row r="132" ht="11.25" customHeight="1" x14ac:dyDescent="0.15"/>
    <row r="133" ht="11.25" customHeight="1" x14ac:dyDescent="0.15"/>
    <row r="134" ht="11.25" customHeight="1" x14ac:dyDescent="0.15"/>
    <row r="135" ht="11.25" customHeight="1" x14ac:dyDescent="0.15"/>
    <row r="136" ht="11.25" customHeight="1" x14ac:dyDescent="0.15"/>
    <row r="137" ht="11.25" customHeight="1" x14ac:dyDescent="0.15"/>
    <row r="138" ht="11.25" customHeight="1" x14ac:dyDescent="0.15"/>
    <row r="139" ht="11.25" customHeight="1" x14ac:dyDescent="0.15"/>
    <row r="140" ht="11.25" customHeight="1" x14ac:dyDescent="0.15"/>
    <row r="141" ht="11.25" customHeight="1" x14ac:dyDescent="0.15"/>
    <row r="142" ht="11.25" customHeight="1" x14ac:dyDescent="0.15"/>
    <row r="143" ht="11.25" customHeight="1" x14ac:dyDescent="0.15"/>
    <row r="144" ht="11.25" customHeight="1" x14ac:dyDescent="0.15"/>
    <row r="145" ht="11.25" customHeight="1" x14ac:dyDescent="0.15"/>
    <row r="146" ht="11.25" customHeight="1" x14ac:dyDescent="0.15"/>
    <row r="147" ht="11.25" customHeight="1" x14ac:dyDescent="0.15"/>
    <row r="148" ht="11.25" customHeight="1" x14ac:dyDescent="0.15"/>
    <row r="149" ht="11.25" customHeight="1" x14ac:dyDescent="0.15"/>
    <row r="150" ht="11.25" customHeight="1" x14ac:dyDescent="0.15"/>
    <row r="151" ht="11.25" customHeight="1" x14ac:dyDescent="0.15"/>
    <row r="152" ht="11.25" customHeight="1" x14ac:dyDescent="0.15"/>
    <row r="153" ht="11.25" customHeight="1" x14ac:dyDescent="0.15"/>
    <row r="154" ht="11.25" customHeight="1" x14ac:dyDescent="0.15"/>
    <row r="155" ht="11.25" customHeight="1" x14ac:dyDescent="0.15"/>
    <row r="156" ht="11.25" customHeight="1" x14ac:dyDescent="0.15"/>
    <row r="157" ht="11.25" customHeight="1" x14ac:dyDescent="0.15"/>
    <row r="158" ht="11.25" customHeight="1" x14ac:dyDescent="0.15"/>
    <row r="159" ht="11.25" customHeight="1" x14ac:dyDescent="0.15"/>
    <row r="160" ht="11.25" customHeight="1" x14ac:dyDescent="0.15"/>
    <row r="161" ht="11.25" customHeight="1" x14ac:dyDescent="0.15"/>
    <row r="162" ht="11.25" customHeight="1" x14ac:dyDescent="0.15"/>
    <row r="163" ht="11.25" customHeight="1" x14ac:dyDescent="0.15"/>
    <row r="164" ht="11.25" customHeight="1" x14ac:dyDescent="0.15"/>
    <row r="165" ht="11.25" customHeight="1" x14ac:dyDescent="0.15"/>
    <row r="166" ht="11.25" customHeight="1" x14ac:dyDescent="0.15"/>
    <row r="167" ht="11.25" customHeight="1" x14ac:dyDescent="0.15"/>
    <row r="168" ht="11.25" customHeight="1" x14ac:dyDescent="0.15"/>
    <row r="169" ht="11.25" customHeight="1" x14ac:dyDescent="0.15"/>
    <row r="170" ht="11.25" customHeight="1" x14ac:dyDescent="0.15"/>
    <row r="171" ht="11.25" customHeight="1" x14ac:dyDescent="0.15"/>
    <row r="172" ht="11.25" customHeight="1" x14ac:dyDescent="0.15"/>
    <row r="173" ht="11.25" customHeight="1" x14ac:dyDescent="0.15"/>
    <row r="174" ht="11.25" customHeight="1" x14ac:dyDescent="0.15"/>
    <row r="175" ht="11.25" customHeight="1" x14ac:dyDescent="0.15"/>
    <row r="176" ht="11.25" customHeight="1" x14ac:dyDescent="0.15"/>
    <row r="177" ht="11.25" customHeight="1" x14ac:dyDescent="0.15"/>
    <row r="178" ht="11.25" customHeight="1" x14ac:dyDescent="0.15"/>
    <row r="179" ht="11.25" customHeight="1" x14ac:dyDescent="0.15"/>
    <row r="180" ht="11.25" customHeight="1" x14ac:dyDescent="0.15"/>
    <row r="181" ht="11.25" customHeight="1" x14ac:dyDescent="0.15"/>
    <row r="182" ht="11.25" customHeight="1" x14ac:dyDescent="0.15"/>
    <row r="183" ht="11.25" customHeight="1" x14ac:dyDescent="0.15"/>
    <row r="184" ht="11.25" customHeight="1" x14ac:dyDescent="0.15"/>
    <row r="185" ht="11.25" customHeight="1" x14ac:dyDescent="0.15"/>
    <row r="186" ht="11.25" customHeight="1" x14ac:dyDescent="0.15"/>
    <row r="187" ht="11.25" customHeight="1" x14ac:dyDescent="0.15"/>
    <row r="188" ht="11.25" customHeight="1" x14ac:dyDescent="0.15"/>
    <row r="189" ht="11.25" customHeight="1" x14ac:dyDescent="0.15"/>
    <row r="190" ht="11.25" customHeight="1" x14ac:dyDescent="0.15"/>
  </sheetData>
  <sheetProtection formatCells="0" selectLockedCells="1"/>
  <mergeCells count="118">
    <mergeCell ref="T48:U48"/>
    <mergeCell ref="T49:U49"/>
    <mergeCell ref="T42:U42"/>
    <mergeCell ref="T43:U43"/>
    <mergeCell ref="T50:U50"/>
    <mergeCell ref="T51:U51"/>
    <mergeCell ref="T44:U44"/>
    <mergeCell ref="T45:U45"/>
    <mergeCell ref="T46:U46"/>
    <mergeCell ref="T47:U47"/>
    <mergeCell ref="T7:U7"/>
    <mergeCell ref="T8:U8"/>
    <mergeCell ref="T9:U9"/>
    <mergeCell ref="T10:U10"/>
    <mergeCell ref="T11:U11"/>
    <mergeCell ref="T12:U12"/>
    <mergeCell ref="T24:U24"/>
    <mergeCell ref="T25:U25"/>
    <mergeCell ref="T26:U26"/>
    <mergeCell ref="T35:U35"/>
    <mergeCell ref="T28:U28"/>
    <mergeCell ref="T29:U29"/>
    <mergeCell ref="T36:U36"/>
    <mergeCell ref="T37:U37"/>
    <mergeCell ref="T38:U38"/>
    <mergeCell ref="T39:U39"/>
    <mergeCell ref="T40:U40"/>
    <mergeCell ref="T41:U41"/>
    <mergeCell ref="B12:C12"/>
    <mergeCell ref="T13:U13"/>
    <mergeCell ref="T14:U14"/>
    <mergeCell ref="T15:U15"/>
    <mergeCell ref="T16:U16"/>
    <mergeCell ref="T18:U18"/>
    <mergeCell ref="T19:U19"/>
    <mergeCell ref="T27:U27"/>
    <mergeCell ref="B13:B22"/>
    <mergeCell ref="AJ58:AJ59"/>
    <mergeCell ref="AI76:AL76"/>
    <mergeCell ref="AJ68:AJ69"/>
    <mergeCell ref="T4:U4"/>
    <mergeCell ref="T5:U5"/>
    <mergeCell ref="T6:U6"/>
    <mergeCell ref="AD39:AE39"/>
    <mergeCell ref="AD40:AE40"/>
    <mergeCell ref="AD34:AE34"/>
    <mergeCell ref="T20:U20"/>
    <mergeCell ref="T21:U21"/>
    <mergeCell ref="T22:U22"/>
    <mergeCell ref="AD37:AE37"/>
    <mergeCell ref="AD38:AE38"/>
    <mergeCell ref="T57:U57"/>
    <mergeCell ref="T56:U56"/>
    <mergeCell ref="T59:U59"/>
    <mergeCell ref="AD35:AE35"/>
    <mergeCell ref="AD36:AE36"/>
    <mergeCell ref="T30:U30"/>
    <mergeCell ref="T31:U31"/>
    <mergeCell ref="T32:U32"/>
    <mergeCell ref="T33:U33"/>
    <mergeCell ref="T34:U34"/>
    <mergeCell ref="AE58:AE59"/>
    <mergeCell ref="AF58:AF59"/>
    <mergeCell ref="AG58:AG59"/>
    <mergeCell ref="AG68:AG69"/>
    <mergeCell ref="T63:U63"/>
    <mergeCell ref="T65:U65"/>
    <mergeCell ref="T66:U66"/>
    <mergeCell ref="AE54:AF55"/>
    <mergeCell ref="AK83:AL83"/>
    <mergeCell ref="AE78:AF79"/>
    <mergeCell ref="AI78:AJ79"/>
    <mergeCell ref="AG78:AH79"/>
    <mergeCell ref="AG80:AH80"/>
    <mergeCell ref="AI58:AI59"/>
    <mergeCell ref="AK58:AK59"/>
    <mergeCell ref="AE63:AF65"/>
    <mergeCell ref="AK68:AK69"/>
    <mergeCell ref="AE73:AF74"/>
    <mergeCell ref="AE76:AH76"/>
    <mergeCell ref="AE68:AE69"/>
    <mergeCell ref="AI68:AI69"/>
    <mergeCell ref="AH58:AH59"/>
    <mergeCell ref="AH73:AI74"/>
    <mergeCell ref="AE77:AF77"/>
    <mergeCell ref="T62:U62"/>
    <mergeCell ref="AK84:AL85"/>
    <mergeCell ref="AI80:AJ80"/>
    <mergeCell ref="AE80:AF80"/>
    <mergeCell ref="AK77:AL77"/>
    <mergeCell ref="AK78:AL79"/>
    <mergeCell ref="AG77:AH77"/>
    <mergeCell ref="AI77:AJ77"/>
    <mergeCell ref="AK80:AL80"/>
    <mergeCell ref="A13:A21"/>
    <mergeCell ref="T17:U17"/>
    <mergeCell ref="T23:U23"/>
    <mergeCell ref="T58:U58"/>
    <mergeCell ref="AE88:AF89"/>
    <mergeCell ref="AG88:AI89"/>
    <mergeCell ref="AE82:AH82"/>
    <mergeCell ref="AI82:AL82"/>
    <mergeCell ref="AI83:AJ83"/>
    <mergeCell ref="AE86:AF87"/>
    <mergeCell ref="AE83:AF83"/>
    <mergeCell ref="AG86:AH87"/>
    <mergeCell ref="AI86:AJ87"/>
    <mergeCell ref="AI84:AJ85"/>
    <mergeCell ref="AG84:AH85"/>
    <mergeCell ref="AJ73:AL74"/>
    <mergeCell ref="AF68:AF69"/>
    <mergeCell ref="AK86:AL87"/>
    <mergeCell ref="AH68:AH69"/>
    <mergeCell ref="AE84:AF85"/>
    <mergeCell ref="AG83:AH83"/>
    <mergeCell ref="T67:U67"/>
    <mergeCell ref="T60:U60"/>
    <mergeCell ref="T61:U61"/>
  </mergeCells>
  <phoneticPr fontId="1"/>
  <conditionalFormatting sqref="O45:O50">
    <cfRule type="cellIs" dxfId="0" priority="14" stopIfTrue="1" operator="equal">
      <formula>0</formula>
    </cfRule>
  </conditionalFormatting>
  <dataValidations count="19">
    <dataValidation type="list" allowBlank="1" showInputMessage="1" showErrorMessage="1" sqref="L13" xr:uid="{00000000-0002-0000-0000-000001000000}">
      <formula1>$AB$79:$AB$81</formula1>
    </dataValidation>
    <dataValidation type="list" allowBlank="1" showInputMessage="1" showErrorMessage="1" sqref="L24" xr:uid="{00000000-0002-0000-0000-000002000000}">
      <formula1>$AB$91:$AB$94</formula1>
    </dataValidation>
    <dataValidation type="list" allowBlank="1" showInputMessage="1" showErrorMessage="1" sqref="L25" xr:uid="{00000000-0002-0000-0000-000003000000}">
      <formula1>$AB$95:$AB$97</formula1>
    </dataValidation>
    <dataValidation type="list" allowBlank="1" showInputMessage="1" showErrorMessage="1" sqref="L28" xr:uid="{00000000-0002-0000-0000-000004000000}">
      <formula1>$AB$98:$AB$100</formula1>
    </dataValidation>
    <dataValidation type="list" allowBlank="1" showInputMessage="1" showErrorMessage="1" sqref="L16" xr:uid="{00000000-0002-0000-0000-000005000000}">
      <formula1>$AB$82:$AB$83</formula1>
    </dataValidation>
    <dataValidation type="list" allowBlank="1" showInputMessage="1" showErrorMessage="1" sqref="D43:D44" xr:uid="{00000000-0002-0000-0000-000006000000}">
      <formula1>$AB$101:$AB$102</formula1>
    </dataValidation>
    <dataValidation type="list" allowBlank="1" showInputMessage="1" showErrorMessage="1" sqref="D30" xr:uid="{F350CCDA-3204-4CA4-B824-6A3C2B8169E0}">
      <formula1>$AB$87:$AB$89</formula1>
    </dataValidation>
    <dataValidation type="list" allowBlank="1" showInputMessage="1" showErrorMessage="1" sqref="E13:E22 E24 E27:E30 E43:E44" xr:uid="{00000000-0002-0000-0000-000008000000}">
      <formula1>$AB$54:$AB$55</formula1>
    </dataValidation>
    <dataValidation type="list" allowBlank="1" showInputMessage="1" showErrorMessage="1" sqref="D24" xr:uid="{BD5F0208-6418-4266-87DE-6F11151E9382}">
      <formula1>$AB$20:$AB$23</formula1>
    </dataValidation>
    <dataValidation type="list" allowBlank="1" showInputMessage="1" showErrorMessage="1" sqref="D28" xr:uid="{CEDBEB93-252C-4224-8579-50AD0194EE09}">
      <formula1>$AB$70:$AB$74</formula1>
    </dataValidation>
    <dataValidation type="list" allowBlank="1" showInputMessage="1" showErrorMessage="1" sqref="D29" xr:uid="{C6224606-6ABC-4FFA-AC0B-9C9435120A83}">
      <formula1>$AB$75:$AB$78</formula1>
    </dataValidation>
    <dataValidation type="list" allowBlank="1" showInputMessage="1" showErrorMessage="1" sqref="E25" xr:uid="{6BF7D25D-6FEC-4262-BF06-794B19359C62}">
      <formula1>$AA$48:$AA$54</formula1>
    </dataValidation>
    <dataValidation type="list" allowBlank="1" showInputMessage="1" showErrorMessage="1" sqref="C17" xr:uid="{2C60C4F4-C577-4813-8905-0F42FAA9F22E}">
      <formula1>$AA$8:$AA$9</formula1>
    </dataValidation>
    <dataValidation type="list" allowBlank="1" showInputMessage="1" showErrorMessage="1" sqref="C18" xr:uid="{F5456D23-4124-4053-9612-0C7AB580A265}">
      <formula1>$AA$10:$AA$11</formula1>
    </dataValidation>
    <dataValidation type="list" allowBlank="1" showInputMessage="1" showErrorMessage="1" sqref="C19" xr:uid="{C897C9C1-C1D4-46AE-9B52-CFC699874BF7}">
      <formula1>$AA$12:$AA$13</formula1>
    </dataValidation>
    <dataValidation type="list" allowBlank="1" showInputMessage="1" showErrorMessage="1" sqref="C20" xr:uid="{7E41C091-1BB1-471E-9C7E-BCD0CBD79ABA}">
      <formula1>$AA$14:$AA$15</formula1>
    </dataValidation>
    <dataValidation type="list" allowBlank="1" showInputMessage="1" showErrorMessage="1" sqref="C21" xr:uid="{8DEF0725-8E16-429C-A0C5-4D00C2A2339F}">
      <formula1>$AA$16:$AA$17</formula1>
    </dataValidation>
    <dataValidation type="list" allowBlank="1" showInputMessage="1" sqref="D27" xr:uid="{18E13BC0-F6B2-4446-881C-77AB8096147D}">
      <formula1>$AB$28:$AB$39</formula1>
    </dataValidation>
    <dataValidation type="list" allowBlank="1" showInputMessage="1" showErrorMessage="1" sqref="C22" xr:uid="{E8BF168C-2BB7-4212-BD54-0613B1617B8A}">
      <formula1>$AA$18:$AA$19</formula1>
    </dataValidation>
  </dataValidations>
  <pageMargins left="0.31496062992125984" right="3.937007874015748E-2" top="0.39370078740157483" bottom="0.27559055118110237" header="0" footer="0"/>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MB-A_01</dc:creator>
  <cp:lastModifiedBy>照和 佐々木</cp:lastModifiedBy>
  <cp:lastPrinted>2022-04-08T08:01:42Z</cp:lastPrinted>
  <dcterms:created xsi:type="dcterms:W3CDTF">2016-06-27T00:45:35Z</dcterms:created>
  <dcterms:modified xsi:type="dcterms:W3CDTF">2024-11-09T05:18:52Z</dcterms:modified>
</cp:coreProperties>
</file>